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75" windowHeight="8145" tabRatio="926" activeTab="22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Riepilo" sheetId="22" r:id="rId22"/>
    <sheet name="punt" sheetId="23" r:id="rId23"/>
  </sheets>
  <definedNames>
    <definedName name="_xlnm.Print_Area" localSheetId="22">'punt'!$A$1:$L$45</definedName>
    <definedName name="_xlnm.Print_Area" localSheetId="21">'Riepilo'!$A$1:$O$18</definedName>
  </definedNames>
  <calcPr fullCalcOnLoad="1"/>
</workbook>
</file>

<file path=xl/sharedStrings.xml><?xml version="1.0" encoding="utf-8"?>
<sst xmlns="http://schemas.openxmlformats.org/spreadsheetml/2006/main" count="89" uniqueCount="72">
  <si>
    <t>COGNOME E NOME</t>
  </si>
  <si>
    <t xml:space="preserve">CLASSE </t>
  </si>
  <si>
    <t>DATA</t>
  </si>
  <si>
    <t xml:space="preserve">NOTA: </t>
  </si>
  <si>
    <t>Voto decimale</t>
  </si>
  <si>
    <t>firma di accettazione</t>
  </si>
  <si>
    <t>scelta</t>
  </si>
  <si>
    <t>punteggio</t>
  </si>
  <si>
    <t>dom</t>
  </si>
  <si>
    <t>Unità Didattica</t>
  </si>
  <si>
    <t xml:space="preserve">UNITA' DIDATTICA </t>
  </si>
  <si>
    <t>DOMANDA N.1</t>
  </si>
  <si>
    <t>DOMANDA N.15</t>
  </si>
  <si>
    <t>DOMANDA N.14</t>
  </si>
  <si>
    <t>DOMANDA N.13</t>
  </si>
  <si>
    <t>DOMANDA N.12</t>
  </si>
  <si>
    <t>DOMANDA N.11</t>
  </si>
  <si>
    <t>DOMANDA N.10</t>
  </si>
  <si>
    <t>DOMANDA N.9</t>
  </si>
  <si>
    <t>DOMANDA N.8</t>
  </si>
  <si>
    <t>DOMANDA N.7</t>
  </si>
  <si>
    <t>DOMANDA N.5</t>
  </si>
  <si>
    <t>DOMANDA N.4</t>
  </si>
  <si>
    <t>DOMANDA N.3</t>
  </si>
  <si>
    <t>DOMANDA N.2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</si>
  <si>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</si>
  <si>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</si>
  <si>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</si>
  <si>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</si>
  <si>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</si>
  <si>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</si>
  <si>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</si>
  <si>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</si>
  <si>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</si>
  <si>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t>DOMANDA N. 9</t>
  </si>
  <si>
    <t>DOMANDA N. 10</t>
  </si>
  <si>
    <t>DOMANDA N. 11</t>
  </si>
  <si>
    <t>DOMANDA N. 12</t>
  </si>
  <si>
    <t>DOMANDA N. 13</t>
  </si>
  <si>
    <t>DOMANDA N. 14</t>
  </si>
  <si>
    <t>DOMANDA N. 15</t>
  </si>
  <si>
    <t xml:space="preserve">Unità Didattica </t>
  </si>
  <si>
    <t>SE PENSATE DI AVER SBAGLIATO  RIDIGITARE NELLA CELLA CORRISPONDENTE</t>
  </si>
  <si>
    <t xml:space="preserve"> IL NUOVO VALORE</t>
  </si>
  <si>
    <t>c</t>
  </si>
  <si>
    <t>d</t>
  </si>
  <si>
    <t>DOMANDA N.6</t>
  </si>
  <si>
    <t>a</t>
  </si>
  <si>
    <t>b</t>
  </si>
  <si>
    <t>DIAGRAMMI DI BODE</t>
  </si>
  <si>
    <t>e</t>
  </si>
  <si>
    <t>f</t>
  </si>
  <si>
    <t>DOMANDA N.16</t>
  </si>
  <si>
    <t>DOMANDA N.17</t>
  </si>
  <si>
    <t>DOMANDA N.18</t>
  </si>
  <si>
    <t>DOMANDA N.19</t>
  </si>
  <si>
    <t>DOMANDA N. 16</t>
  </si>
  <si>
    <t>DOMANDA N. 17</t>
  </si>
  <si>
    <t>DOMANDA N. 18</t>
  </si>
  <si>
    <t>DOMANDA N. 19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</si>
  <si>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</si>
  <si>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</si>
  <si>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….. nella casella indicata dal rettangolo)</t>
    </r>
  </si>
  <si>
    <r>
      <t xml:space="preserve">La tua scelta è (digitare </t>
    </r>
    <r>
      <rPr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</si>
  <si>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a1b2</t>
    </r>
    <r>
      <rPr>
        <sz val="10"/>
        <rFont val="Comic Sans MS"/>
        <family val="4"/>
      </rPr>
      <t>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</si>
  <si>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abc</t>
    </r>
    <r>
      <rPr>
        <sz val="10"/>
        <rFont val="Comic Sans MS"/>
        <family val="4"/>
      </rPr>
      <t>….. nella casella indicata dal rettangolo)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</si>
  <si>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</si>
  <si>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</si>
  <si>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</si>
  <si>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</si>
  <si>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</si>
  <si>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t>punt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</si>
</sst>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8">
    <font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2"/>
      <name val="Comic Sans MS"/>
      <family val="4"/>
    </font>
    <font>
      <sz val="10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4" fontId="3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1" fillId="35" borderId="11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8" fillId="36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10" fillId="35" borderId="0" xfId="0" applyFont="1" applyFill="1" applyAlignment="1">
      <alignment/>
    </xf>
    <xf numFmtId="0" fontId="12" fillId="35" borderId="0" xfId="36" applyFont="1" applyFill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>
      <alignment/>
    </xf>
    <xf numFmtId="14" fontId="11" fillId="35" borderId="0" xfId="0" applyNumberFormat="1" applyFont="1" applyFill="1" applyAlignment="1" applyProtection="1">
      <alignment/>
      <protection locked="0"/>
    </xf>
    <xf numFmtId="16" fontId="11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0" fillId="34" borderId="11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3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right"/>
      <protection/>
    </xf>
    <xf numFmtId="0" fontId="17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left" vertical="top" wrapText="1"/>
      <protection/>
    </xf>
    <xf numFmtId="0" fontId="18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7" fillId="34" borderId="0" xfId="0" applyFont="1" applyFill="1" applyAlignment="1" applyProtection="1">
      <alignment horizontal="justify"/>
      <protection/>
    </xf>
    <xf numFmtId="0" fontId="15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justify"/>
      <protection/>
    </xf>
    <xf numFmtId="0" fontId="19" fillId="34" borderId="0" xfId="0" applyFont="1" applyFill="1" applyAlignment="1" applyProtection="1">
      <alignment horizontal="justify"/>
      <protection/>
    </xf>
    <xf numFmtId="0" fontId="11" fillId="34" borderId="0" xfId="0" applyFont="1" applyFill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/>
      <protection locked="0"/>
    </xf>
    <xf numFmtId="0" fontId="11" fillId="35" borderId="14" xfId="0" applyFont="1" applyFill="1" applyBorder="1" applyAlignment="1" applyProtection="1">
      <alignment/>
      <protection locked="0"/>
    </xf>
    <xf numFmtId="0" fontId="10" fillId="35" borderId="0" xfId="0" applyFont="1" applyFill="1" applyAlignment="1">
      <alignment/>
    </xf>
    <xf numFmtId="0" fontId="10" fillId="34" borderId="0" xfId="0" applyFont="1" applyFill="1" applyAlignment="1" applyProtection="1">
      <alignment horizontal="left" vertical="top" wrapText="1"/>
      <protection/>
    </xf>
    <xf numFmtId="0" fontId="5" fillId="33" borderId="0" xfId="36" applyFill="1" applyAlignment="1" applyProtection="1">
      <alignment/>
      <protection hidden="1"/>
    </xf>
    <xf numFmtId="0" fontId="5" fillId="33" borderId="15" xfId="36" applyFill="1" applyBorder="1" applyAlignment="1" applyProtection="1">
      <alignment/>
      <protection hidden="1"/>
    </xf>
    <xf numFmtId="0" fontId="5" fillId="33" borderId="0" xfId="36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3" fillId="37" borderId="11" xfId="0" applyFont="1" applyFill="1" applyBorder="1" applyAlignment="1" applyProtection="1">
      <alignment horizontal="center"/>
      <protection hidden="1"/>
    </xf>
    <xf numFmtId="0" fontId="1" fillId="37" borderId="11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37" borderId="11" xfId="0" applyFont="1" applyFill="1" applyBorder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9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0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1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2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3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4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5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6'!A1" /><Relationship Id="rId6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7'!A1" /><Relationship Id="rId6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8'!A1" /><Relationship Id="rId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9'!A1" /><Relationship Id="rId6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3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4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5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6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7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8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15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3.emf" /><Relationship Id="rId12" Type="http://schemas.openxmlformats.org/officeDocument/2006/relationships/image" Target="../media/image13.emf" /><Relationship Id="rId13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114300</xdr:rowOff>
    </xdr:from>
    <xdr:to>
      <xdr:col>10</xdr:col>
      <xdr:colOff>600075</xdr:colOff>
      <xdr:row>8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3733800" y="114300"/>
          <a:ext cx="2962275" cy="12573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00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SISTEMI AUTOMAZIONE E ORGANIZZAZIONE DELLA PRODUZIONE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TIEL</a:t>
          </a:r>
        </a:p>
      </xdr:txBody>
    </xdr:sp>
    <xdr:clientData/>
  </xdr:twoCellAnchor>
  <xdr:twoCellAnchor>
    <xdr:from>
      <xdr:col>7</xdr:col>
      <xdr:colOff>152400</xdr:colOff>
      <xdr:row>17</xdr:row>
      <xdr:rowOff>9525</xdr:rowOff>
    </xdr:from>
    <xdr:to>
      <xdr:col>7</xdr:col>
      <xdr:colOff>438150</xdr:colOff>
      <xdr:row>17</xdr:row>
      <xdr:rowOff>152400</xdr:rowOff>
    </xdr:to>
    <xdr:sp>
      <xdr:nvSpPr>
        <xdr:cNvPr id="2" name="AutoShape 12">
          <a:hlinkClick r:id="rId1"/>
        </xdr:cNvPr>
        <xdr:cNvSpPr>
          <a:spLocks/>
        </xdr:cNvSpPr>
      </xdr:nvSpPr>
      <xdr:spPr>
        <a:xfrm>
          <a:off x="4419600" y="2867025"/>
          <a:ext cx="285750" cy="142875"/>
        </a:xfrm>
        <a:prstGeom prst="leftArrow">
          <a:avLst/>
        </a:prstGeom>
        <a:gradFill rotWithShape="1">
          <a:gsLst>
            <a:gs pos="0">
              <a:srgbClr val="760000"/>
            </a:gs>
            <a:gs pos="100000">
              <a:srgbClr val="FF00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9525</xdr:rowOff>
    </xdr:from>
    <xdr:to>
      <xdr:col>8</xdr:col>
      <xdr:colOff>180975</xdr:colOff>
      <xdr:row>17</xdr:row>
      <xdr:rowOff>142875</xdr:rowOff>
    </xdr:to>
    <xdr:sp>
      <xdr:nvSpPr>
        <xdr:cNvPr id="3" name="AutoShape 13">
          <a:hlinkClick r:id="rId2"/>
        </xdr:cNvPr>
        <xdr:cNvSpPr>
          <a:spLocks/>
        </xdr:cNvSpPr>
      </xdr:nvSpPr>
      <xdr:spPr>
        <a:xfrm>
          <a:off x="4781550" y="2867025"/>
          <a:ext cx="276225" cy="133350"/>
        </a:xfrm>
        <a:prstGeom prst="rightArrow">
          <a:avLst/>
        </a:prstGeom>
        <a:gradFill rotWithShape="1">
          <a:gsLst>
            <a:gs pos="0">
              <a:srgbClr val="00FF00"/>
            </a:gs>
            <a:gs pos="100000">
              <a:srgbClr val="007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104775</xdr:rowOff>
    </xdr:from>
    <xdr:to>
      <xdr:col>8</xdr:col>
      <xdr:colOff>561975</xdr:colOff>
      <xdr:row>18</xdr:row>
      <xdr:rowOff>9525</xdr:rowOff>
    </xdr:to>
    <xdr:sp>
      <xdr:nvSpPr>
        <xdr:cNvPr id="4" name="AutoShape 14">
          <a:hlinkClick r:id="rId3"/>
        </xdr:cNvPr>
        <xdr:cNvSpPr>
          <a:spLocks/>
        </xdr:cNvSpPr>
      </xdr:nvSpPr>
      <xdr:spPr>
        <a:xfrm>
          <a:off x="5162550" y="2800350"/>
          <a:ext cx="276225" cy="228600"/>
        </a:xfrm>
        <a:prstGeom prst="verticalScroll">
          <a:avLst/>
        </a:prstGeom>
        <a:gradFill rotWithShape="1">
          <a:gsLst>
            <a:gs pos="0">
              <a:srgbClr val="CC99FF"/>
            </a:gs>
            <a:gs pos="100000">
              <a:srgbClr val="5E477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76200</xdr:rowOff>
    </xdr:from>
    <xdr:to>
      <xdr:col>9</xdr:col>
      <xdr:colOff>304800</xdr:colOff>
      <xdr:row>18</xdr:row>
      <xdr:rowOff>19050</xdr:rowOff>
    </xdr:to>
    <xdr:sp>
      <xdr:nvSpPr>
        <xdr:cNvPr id="5" name="AutoShape 15">
          <a:hlinkClick r:id="rId4"/>
        </xdr:cNvPr>
        <xdr:cNvSpPr>
          <a:spLocks/>
        </xdr:cNvSpPr>
      </xdr:nvSpPr>
      <xdr:spPr>
        <a:xfrm>
          <a:off x="5553075" y="2771775"/>
          <a:ext cx="238125" cy="266700"/>
        </a:xfrm>
        <a:prstGeom prst="horizontalScroll">
          <a:avLst/>
        </a:prstGeom>
        <a:gradFill rotWithShape="1">
          <a:gsLst>
            <a:gs pos="0">
              <a:srgbClr val="C0C0C0"/>
            </a:gs>
            <a:gs pos="100000">
              <a:srgbClr val="323232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38100</xdr:rowOff>
    </xdr:from>
    <xdr:to>
      <xdr:col>8</xdr:col>
      <xdr:colOff>600075</xdr:colOff>
      <xdr:row>7</xdr:row>
      <xdr:rowOff>123825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10096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161925</xdr:colOff>
      <xdr:row>19</xdr:row>
      <xdr:rowOff>76200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050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28</xdr:row>
      <xdr:rowOff>76200</xdr:rowOff>
    </xdr:from>
    <xdr:to>
      <xdr:col>8</xdr:col>
      <xdr:colOff>466725</xdr:colOff>
      <xdr:row>29</xdr:row>
      <xdr:rowOff>142875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4886325" y="4733925"/>
          <a:ext cx="4572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2" name="AutoShape 10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3" name="AutoShape 11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4" name="AutoShape 12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5" name="AutoShape 13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152400</xdr:rowOff>
    </xdr:from>
    <xdr:to>
      <xdr:col>12</xdr:col>
      <xdr:colOff>219075</xdr:colOff>
      <xdr:row>14</xdr:row>
      <xdr:rowOff>114300</xdr:rowOff>
    </xdr:to>
    <xdr:sp>
      <xdr:nvSpPr>
        <xdr:cNvPr id="6" name="AutoShape 20"/>
        <xdr:cNvSpPr>
          <a:spLocks/>
        </xdr:cNvSpPr>
      </xdr:nvSpPr>
      <xdr:spPr>
        <a:xfrm>
          <a:off x="619125" y="438150"/>
          <a:ext cx="6915150" cy="20669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 i diagrammi del guadagno presentano, per elevati valori della pulsazione,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coincidente a Go
</a:t>
          </a:r>
          <a:r>
            <a:rPr lang="en-US" cap="none" sz="1400" b="0" i="0" u="none" baseline="0">
              <a:solidFill>
                <a:srgbClr val="000000"/>
              </a:solidFill>
            </a:rPr>
            <a:t>b) crescente fino a Go 
</a:t>
          </a:r>
          <a:r>
            <a:rPr lang="en-US" cap="none" sz="1400" b="0" i="0" u="none" baseline="0">
              <a:solidFill>
                <a:srgbClr val="000000"/>
              </a:solidFill>
            </a:rPr>
            <a:t>c) decrescente fino a Go
</a:t>
          </a:r>
          <a:r>
            <a:rPr lang="en-US" cap="none" sz="1400" b="0" i="0" u="none" baseline="0">
              <a:solidFill>
                <a:srgbClr val="000000"/>
              </a:solidFill>
            </a:rPr>
            <a:t>d) a pendenza -1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29</xdr:row>
      <xdr:rowOff>19050</xdr:rowOff>
    </xdr:from>
    <xdr:to>
      <xdr:col>8</xdr:col>
      <xdr:colOff>523875</xdr:colOff>
      <xdr:row>29</xdr:row>
      <xdr:rowOff>171450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943475" y="47720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9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12</xdr:col>
      <xdr:colOff>447675</xdr:colOff>
      <xdr:row>15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628650" y="447675"/>
          <a:ext cx="7134225" cy="2162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polo, i diagrammi del guadagno presentano un punto in cui avviene il cambiamento di pendenza, detto pulsazione di taglio, che corrisponde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ad una pendenza negativa di 20 dB/dec
</a:t>
          </a:r>
          <a:r>
            <a:rPr lang="en-US" cap="none" sz="1400" b="0" i="0" u="none" baseline="0">
              <a:solidFill>
                <a:srgbClr val="000000"/>
              </a:solidFill>
            </a:rPr>
            <a:t>b) alla costante di tempo del sistema
</a:t>
          </a:r>
          <a:r>
            <a:rPr lang="en-US" cap="none" sz="1400" b="0" i="0" u="none" baseline="0">
              <a:solidFill>
                <a:srgbClr val="000000"/>
              </a:solidFill>
            </a:rPr>
            <a:t>c) alla pulsazione di  0 dB
</a:t>
          </a:r>
          <a:r>
            <a:rPr lang="en-US" cap="none" sz="1400" b="0" i="0" u="none" baseline="0">
              <a:solidFill>
                <a:srgbClr val="000000"/>
              </a:solidFill>
            </a:rPr>
            <a:t>d) al modulo del polo della fdt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886325" y="47720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9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266700</xdr:colOff>
      <xdr:row>14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609600" y="447675"/>
          <a:ext cx="6362700" cy="20002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 i diagrammi della fase, fino a una decade prima della pulsazione di taglio ( wt/10) , 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-90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negativa  pari a -45°/decade
d) costante con fase = -180°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4886325" y="47720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9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10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10</xdr:col>
      <xdr:colOff>419100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609600" y="447675"/>
          <a:ext cx="5905500" cy="2428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 i diagrammi della fase, fino a una decade dopo  la pulsazione di taglio ( 10*wt) , 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-90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negativa  pari a -45°/decade
d) costante con fase = -180°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4" name="AutoShape 9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5" name="AutoShape 10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152400</xdr:rowOff>
    </xdr:from>
    <xdr:to>
      <xdr:col>10</xdr:col>
      <xdr:colOff>485775</xdr:colOff>
      <xdr:row>15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676275" y="438150"/>
          <a:ext cx="5905500" cy="2266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 i diagrammi della fase, oltre una decade dopo  la pulsazione di taglio ( 10*wt) , 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-90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negativa  pari a -45°/decade
d) costante con fase = -180°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9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9525</xdr:rowOff>
    </xdr:from>
    <xdr:to>
      <xdr:col>10</xdr:col>
      <xdr:colOff>400050</xdr:colOff>
      <xdr:row>16</xdr:row>
      <xdr:rowOff>9525</xdr:rowOff>
    </xdr:to>
    <xdr:sp>
      <xdr:nvSpPr>
        <xdr:cNvPr id="6" name="AutoShape 11"/>
        <xdr:cNvSpPr>
          <a:spLocks/>
        </xdr:cNvSpPr>
      </xdr:nvSpPr>
      <xdr:spPr>
        <a:xfrm>
          <a:off x="590550" y="457200"/>
          <a:ext cx="5905500" cy="2266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uno zero, il diagramma del guadagno, per bassi valori della pulsazione, presenta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coincidente a Go
</a:t>
          </a:r>
          <a:r>
            <a:rPr lang="en-US" cap="none" sz="1400" b="0" i="0" u="none" baseline="0">
              <a:solidFill>
                <a:srgbClr val="000000"/>
              </a:solidFill>
            </a:rPr>
            <a:t>b) crescente fino a Go 
</a:t>
          </a:r>
          <a:r>
            <a:rPr lang="en-US" cap="none" sz="1400" b="0" i="0" u="none" baseline="0">
              <a:solidFill>
                <a:srgbClr val="000000"/>
              </a:solidFill>
            </a:rPr>
            <a:t>c) decrescente fino a Go
</a:t>
          </a:r>
          <a:r>
            <a:rPr lang="en-US" cap="none" sz="1400" b="0" i="0" u="none" baseline="0">
              <a:solidFill>
                <a:srgbClr val="000000"/>
              </a:solidFill>
            </a:rPr>
            <a:t>d) a pendenza -1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5" name="AutoShape 9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95250</xdr:rowOff>
    </xdr:from>
    <xdr:to>
      <xdr:col>10</xdr:col>
      <xdr:colOff>476250</xdr:colOff>
      <xdr:row>15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666750" y="381000"/>
          <a:ext cx="5905500" cy="2181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uno zero il diagramma del guadagno presenta, per elevati valori della pulsazione,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coincidente a Go
</a:t>
          </a:r>
          <a:r>
            <a:rPr lang="en-US" cap="none" sz="1400" b="0" i="0" u="none" baseline="0">
              <a:solidFill>
                <a:srgbClr val="000000"/>
              </a:solidFill>
            </a:rPr>
            <a:t>b) crescente fino a Go 
</a:t>
          </a:r>
          <a:r>
            <a:rPr lang="en-US" cap="none" sz="1400" b="0" i="0" u="none" baseline="0">
              <a:solidFill>
                <a:srgbClr val="000000"/>
              </a:solidFill>
            </a:rPr>
            <a:t>c) decrescente fino a Go
</a:t>
          </a:r>
          <a:r>
            <a:rPr lang="en-US" cap="none" sz="1400" b="0" i="0" u="none" baseline="0">
              <a:solidFill>
                <a:srgbClr val="000000"/>
              </a:solidFill>
            </a:rPr>
            <a:t>d) a pendenza +1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4" name="AutoShape 9">
          <a:hlinkClick r:id="rId4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</xdr:row>
      <xdr:rowOff>95250</xdr:rowOff>
    </xdr:from>
    <xdr:to>
      <xdr:col>11</xdr:col>
      <xdr:colOff>333375</xdr:colOff>
      <xdr:row>14</xdr:row>
      <xdr:rowOff>104775</xdr:rowOff>
    </xdr:to>
    <xdr:sp>
      <xdr:nvSpPr>
        <xdr:cNvPr id="5" name="AutoShape 13"/>
        <xdr:cNvSpPr>
          <a:spLocks/>
        </xdr:cNvSpPr>
      </xdr:nvSpPr>
      <xdr:spPr>
        <a:xfrm>
          <a:off x="600075" y="381000"/>
          <a:ext cx="6438900" cy="21145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uno zero, i diagrammi della fase, fino a una decade prima della pulsazione di taglio ( wt/10) , 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+90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negativa  pari a +45°/decade
d) costante con fase = +180°
</a:t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6" name="AutoShape 14">
          <a:hlinkClick r:id="rId5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11</xdr:col>
      <xdr:colOff>314325</xdr:colOff>
      <xdr:row>15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704850" y="447675"/>
          <a:ext cx="6315075" cy="2143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uno zero, i diagrammi della fase, fino a una decade dopo della pulsazione di taglio ( wt*10) , 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+90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positiva  pari a +45°/decade
d) costante con fase = +180°
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57150</xdr:rowOff>
    </xdr:from>
    <xdr:to>
      <xdr:col>10</xdr:col>
      <xdr:colOff>447675</xdr:colOff>
      <xdr:row>15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638175" y="504825"/>
          <a:ext cx="5905500" cy="21050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uno zero, i diagrammi della fase, da wt*10 in poi, presentano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con fase = +90</a:t>
          </a:r>
          <a:r>
            <a:rPr lang="en-US" cap="none" sz="1400" b="0" i="0" u="none" baseline="0">
              <a:solidFill>
                <a:srgbClr val="000000"/>
              </a:solidFill>
            </a:rPr>
            <a:t>°
b) costante con fase = 0° 
c)  pendenza negativa  pari a+45°/decade
d) costante con fase = +180°
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17</xdr:row>
      <xdr:rowOff>104775</xdr:rowOff>
    </xdr:from>
    <xdr:to>
      <xdr:col>1</xdr:col>
      <xdr:colOff>600075</xdr:colOff>
      <xdr:row>17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76250" y="3857625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4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5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19050</xdr:rowOff>
    </xdr:from>
    <xdr:to>
      <xdr:col>10</xdr:col>
      <xdr:colOff>647700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34125" y="1905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13</xdr:row>
      <xdr:rowOff>238125</xdr:rowOff>
    </xdr:from>
    <xdr:to>
      <xdr:col>10</xdr:col>
      <xdr:colOff>409575</xdr:colOff>
      <xdr:row>15</xdr:row>
      <xdr:rowOff>57150</xdr:rowOff>
    </xdr:to>
    <xdr:sp>
      <xdr:nvSpPr>
        <xdr:cNvPr id="7" name="AutoShape 6">
          <a:hlinkClick r:id="rId6"/>
        </xdr:cNvPr>
        <xdr:cNvSpPr>
          <a:spLocks/>
        </xdr:cNvSpPr>
      </xdr:nvSpPr>
      <xdr:spPr>
        <a:xfrm>
          <a:off x="6115050" y="3038475"/>
          <a:ext cx="581025" cy="390525"/>
        </a:xfrm>
        <a:prstGeom prst="rightArrow">
          <a:avLst>
            <a:gd name="adj" fmla="val 20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581025</xdr:colOff>
      <xdr:row>19</xdr:row>
      <xdr:rowOff>152400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5695950" y="4038600"/>
          <a:ext cx="581025" cy="361950"/>
        </a:xfrm>
        <a:prstGeom prst="rightArrow">
          <a:avLst>
            <a:gd name="adj" fmla="val 20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10</xdr:col>
      <xdr:colOff>419100</xdr:colOff>
      <xdr:row>15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609600" y="457200"/>
          <a:ext cx="5905500" cy="2219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diagramma  di Bode del guadagno  risultante di un sistema costituito da più blocchi collegati in serie, presenta: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una pendenza totale somma delle singole pendenze 
</a:t>
          </a:r>
          <a:r>
            <a:rPr lang="en-US" cap="none" sz="1400" b="0" i="0" u="none" baseline="0">
              <a:solidFill>
                <a:srgbClr val="000000"/>
              </a:solidFill>
            </a:rPr>
            <a:t>b)  fase = 0</a:t>
          </a:r>
          <a:r>
            <a:rPr lang="en-US" cap="none" sz="1400" b="0" i="0" u="none" baseline="0">
              <a:solidFill>
                <a:srgbClr val="000000"/>
              </a:solidFill>
            </a:rPr>
            <a:t>° 
c)  pendenza negativa  pari a-45°/decade
d) il logaritmo del modulo complessivo uguale al prodotto dei logaritmi
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114300</xdr:rowOff>
    </xdr:from>
    <xdr:to>
      <xdr:col>10</xdr:col>
      <xdr:colOff>419100</xdr:colOff>
      <xdr:row>16</xdr:row>
      <xdr:rowOff>66675</xdr:rowOff>
    </xdr:to>
    <xdr:sp>
      <xdr:nvSpPr>
        <xdr:cNvPr id="2" name="AutoShape 6"/>
        <xdr:cNvSpPr>
          <a:spLocks/>
        </xdr:cNvSpPr>
      </xdr:nvSpPr>
      <xdr:spPr>
        <a:xfrm>
          <a:off x="609600" y="400050"/>
          <a:ext cx="5905500" cy="23812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diagramma  di Bode della fase risultante di un sistema costituito da più blocchi collegati in serie, si ottiene considerando la seguente relazione: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 la fase =+ 180</a:t>
          </a:r>
          <a:r>
            <a:rPr lang="en-US" cap="none" sz="1400" b="0" i="0" u="none" baseline="0">
              <a:solidFill>
                <a:srgbClr val="000000"/>
              </a:solidFill>
            </a:rPr>
            <a:t>°*P
b)  la fase = + 45° * P
c)  la fase = - 90°*P
d)  la fase = + 90°*P
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7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4" name="AutoShape 8">
          <a:hlinkClick r:id="rId3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5" name="AutoShape 9">
          <a:hlinkClick r:id="rId4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6" name="AutoShape 10">
          <a:hlinkClick r:id="rId5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521970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24840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625792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27697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14</xdr:col>
      <xdr:colOff>9525</xdr:colOff>
      <xdr:row>1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6905625" y="8286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915150" y="13716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934200" y="1762125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9525</xdr:rowOff>
    </xdr:from>
    <xdr:to>
      <xdr:col>12</xdr:col>
      <xdr:colOff>19050</xdr:colOff>
      <xdr:row>1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952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76200</xdr:rowOff>
    </xdr:from>
    <xdr:to>
      <xdr:col>11</xdr:col>
      <xdr:colOff>85725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90525" y="523875"/>
          <a:ext cx="5924550" cy="2162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diagrammi di </a:t>
          </a:r>
          <a:r>
            <a:rPr lang="en-US" cap="none" sz="1400" b="1" i="0" u="none" baseline="0">
              <a:solidFill>
                <a:srgbClr val="FF0000"/>
              </a:solidFill>
            </a:rPr>
            <a:t>BODE</a:t>
          </a:r>
          <a:r>
            <a:rPr lang="en-US" cap="none" sz="1400" b="0" i="0" u="none" baseline="0">
              <a:solidFill>
                <a:srgbClr val="000000"/>
              </a:solidFill>
            </a:rPr>
            <a:t> vengono utilizzati per la rappresentazione grafica: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del transitorio del sistema
</a:t>
          </a:r>
          <a:r>
            <a:rPr lang="en-US" cap="none" sz="1400" b="0" i="0" u="none" baseline="0">
              <a:solidFill>
                <a:srgbClr val="000000"/>
              </a:solidFill>
            </a:rPr>
            <a:t>b) del logaritmo e delle decadi
</a:t>
          </a:r>
          <a:r>
            <a:rPr lang="en-US" cap="none" sz="1400" b="0" i="0" u="none" baseline="0">
              <a:solidFill>
                <a:srgbClr val="000000"/>
              </a:solidFill>
            </a:rPr>
            <a:t>c) della risposta al gradino unitario
</a:t>
          </a:r>
          <a:r>
            <a:rPr lang="en-US" cap="none" sz="1400" b="0" i="0" u="none" baseline="0">
              <a:solidFill>
                <a:srgbClr val="000000"/>
              </a:solidFill>
            </a:rPr>
            <a:t>d) della risposta in frequenza 
</a:t>
          </a:r>
        </a:p>
      </xdr:txBody>
    </xdr:sp>
    <xdr:clientData/>
  </xdr:twoCellAnchor>
  <xdr:twoCellAnchor>
    <xdr:from>
      <xdr:col>7</xdr:col>
      <xdr:colOff>571500</xdr:colOff>
      <xdr:row>28</xdr:row>
      <xdr:rowOff>152400</xdr:rowOff>
    </xdr:from>
    <xdr:to>
      <xdr:col>8</xdr:col>
      <xdr:colOff>419100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362450" y="4810125"/>
          <a:ext cx="4572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2</xdr:row>
      <xdr:rowOff>85725</xdr:rowOff>
    </xdr:from>
    <xdr:to>
      <xdr:col>14</xdr:col>
      <xdr:colOff>600075</xdr:colOff>
      <xdr:row>3</xdr:row>
      <xdr:rowOff>38100</xdr:rowOff>
    </xdr:to>
    <xdr:sp>
      <xdr:nvSpPr>
        <xdr:cNvPr id="3" name="AutoShape 4">
          <a:hlinkClick r:id="rId1"/>
        </xdr:cNvPr>
        <xdr:cNvSpPr>
          <a:spLocks/>
        </xdr:cNvSpPr>
      </xdr:nvSpPr>
      <xdr:spPr>
        <a:xfrm>
          <a:off x="8372475" y="533400"/>
          <a:ext cx="285750" cy="114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3</xdr:row>
      <xdr:rowOff>161925</xdr:rowOff>
    </xdr:from>
    <xdr:to>
      <xdr:col>15</xdr:col>
      <xdr:colOff>28575</xdr:colOff>
      <xdr:row>4</xdr:row>
      <xdr:rowOff>123825</xdr:rowOff>
    </xdr:to>
    <xdr:sp>
      <xdr:nvSpPr>
        <xdr:cNvPr id="4" name="AutoShape 5">
          <a:hlinkClick r:id="rId2"/>
        </xdr:cNvPr>
        <xdr:cNvSpPr>
          <a:spLocks/>
        </xdr:cNvSpPr>
      </xdr:nvSpPr>
      <xdr:spPr>
        <a:xfrm>
          <a:off x="8420100" y="771525"/>
          <a:ext cx="276225" cy="1238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5</xdr:row>
      <xdr:rowOff>123825</xdr:rowOff>
    </xdr:from>
    <xdr:to>
      <xdr:col>15</xdr:col>
      <xdr:colOff>9525</xdr:colOff>
      <xdr:row>6</xdr:row>
      <xdr:rowOff>161925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8401050" y="1057275"/>
          <a:ext cx="276225" cy="20002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7</xdr:row>
      <xdr:rowOff>161925</xdr:rowOff>
    </xdr:from>
    <xdr:to>
      <xdr:col>14</xdr:col>
      <xdr:colOff>590550</xdr:colOff>
      <xdr:row>9</xdr:row>
      <xdr:rowOff>66675</xdr:rowOff>
    </xdr:to>
    <xdr:sp>
      <xdr:nvSpPr>
        <xdr:cNvPr id="6" name="AutoShape 7">
          <a:hlinkClick r:id="rId4"/>
        </xdr:cNvPr>
        <xdr:cNvSpPr>
          <a:spLocks/>
        </xdr:cNvSpPr>
      </xdr:nvSpPr>
      <xdr:spPr>
        <a:xfrm>
          <a:off x="8410575" y="1419225"/>
          <a:ext cx="238125" cy="2286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600075</xdr:colOff>
      <xdr:row>1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19050</xdr:rowOff>
    </xdr:from>
    <xdr:to>
      <xdr:col>9</xdr:col>
      <xdr:colOff>571500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466725"/>
          <a:ext cx="5476875" cy="17240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Con i diagrammi di BODE si rappresentano separatamente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il modulo e il guadagno
</a:t>
          </a:r>
          <a:r>
            <a:rPr lang="en-US" cap="none" sz="1400" b="0" i="0" u="none" baseline="0">
              <a:solidFill>
                <a:srgbClr val="000000"/>
              </a:solidFill>
            </a:rPr>
            <a:t>b) il guadagno statico Go e la fase alfa
</a:t>
          </a:r>
          <a:r>
            <a:rPr lang="en-US" cap="none" sz="1400" b="0" i="0" u="none" baseline="0">
              <a:solidFill>
                <a:srgbClr val="000000"/>
              </a:solidFill>
            </a:rPr>
            <a:t>c) il guadagno G e la fase alfa 
</a:t>
          </a:r>
          <a:r>
            <a:rPr lang="en-US" cap="none" sz="1400" b="0" i="0" u="none" baseline="0">
              <a:solidFill>
                <a:srgbClr val="000000"/>
              </a:solidFill>
            </a:rPr>
            <a:t>d) i moduli e i logaritmi delle pulsazioni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886325" y="46863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3" name="AutoShape 32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4" name="AutoShape 33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5" name="AutoShape 34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6" name="AutoShape 35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8</xdr:col>
      <xdr:colOff>457200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09600" y="495300"/>
          <a:ext cx="4724400" cy="2028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vantaggi derivanti dall'uso dei diagrammi di Bode sono: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rappresentazione di  diagrammi di funzioni complesse
</a:t>
          </a:r>
          <a:r>
            <a:rPr lang="en-US" cap="none" sz="1400" b="0" i="0" u="none" baseline="0">
              <a:solidFill>
                <a:srgbClr val="000000"/>
              </a:solidFill>
            </a:rPr>
            <a:t>b) utilizzare le scale logaritmiche
</a:t>
          </a:r>
          <a:r>
            <a:rPr lang="en-US" cap="none" sz="1400" b="0" i="0" u="none" baseline="0">
              <a:solidFill>
                <a:srgbClr val="000000"/>
              </a:solidFill>
            </a:rPr>
            <a:t>c) verifica della prontezza di risposta al gradino
</a:t>
          </a:r>
          <a:r>
            <a:rPr lang="en-US" cap="none" sz="1400" b="0" i="0" u="none" baseline="0">
              <a:solidFill>
                <a:srgbClr val="000000"/>
              </a:solidFill>
            </a:rPr>
            <a:t>d) verifica della stabiltà dei sistemi reazionati
</a:t>
          </a:r>
          <a:r>
            <a:rPr lang="en-US" cap="none" sz="1400" b="0" i="0" u="none" baseline="0">
              <a:solidFill>
                <a:srgbClr val="000000"/>
              </a:solidFill>
            </a:rPr>
            <a:t>( </a:t>
          </a:r>
          <a:r>
            <a:rPr lang="en-US" cap="none" sz="1400" b="0" i="0" u="none" baseline="0">
              <a:solidFill>
                <a:srgbClr val="FF0000"/>
              </a:solidFill>
            </a:rPr>
            <a:t>più di una risposta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11">
          <a:hlinkClick r:id="rId1"/>
        </xdr:cNvPr>
        <xdr:cNvSpPr>
          <a:spLocks/>
        </xdr:cNvSpPr>
      </xdr:nvSpPr>
      <xdr:spPr>
        <a:xfrm>
          <a:off x="4886325" y="47625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3" name="AutoShape 12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66675</xdr:rowOff>
    </xdr:from>
    <xdr:to>
      <xdr:col>10</xdr:col>
      <xdr:colOff>428625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66750" y="514350"/>
          <a:ext cx="5857875" cy="19716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Nel diagramma del </a:t>
          </a:r>
          <a:r>
            <a:rPr lang="en-US" cap="none" sz="1400" b="0" i="0" u="none" baseline="0">
              <a:solidFill>
                <a:srgbClr val="FF0000"/>
              </a:solidFill>
            </a:rPr>
            <a:t>guadagno G</a:t>
          </a:r>
          <a:r>
            <a:rPr lang="en-US" cap="none" sz="1400" b="0" i="0" u="none" baseline="0">
              <a:solidFill>
                <a:srgbClr val="000000"/>
              </a:solidFill>
            </a:rPr>
            <a:t> vengono rappresentati in ascissa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le pulsazioni in Hertz
</a:t>
          </a:r>
          <a:r>
            <a:rPr lang="en-US" cap="none" sz="1400" b="0" i="0" u="none" baseline="0">
              <a:solidFill>
                <a:srgbClr val="000000"/>
              </a:solidFill>
            </a:rPr>
            <a:t>b) i moduli in dB
</a:t>
          </a:r>
          <a:r>
            <a:rPr lang="en-US" cap="none" sz="1400" b="0" i="0" u="none" baseline="0">
              <a:solidFill>
                <a:srgbClr val="000000"/>
              </a:solidFill>
            </a:rPr>
            <a:t>c) i logaritmi delle pulsazioni  in rad/s 
</a:t>
          </a:r>
          <a:r>
            <a:rPr lang="en-US" cap="none" sz="1400" b="0" i="0" u="none" baseline="0">
              <a:solidFill>
                <a:srgbClr val="000000"/>
              </a:solidFill>
            </a:rPr>
            <a:t>d) il guadagno in decibel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47625</xdr:rowOff>
    </xdr:from>
    <xdr:to>
      <xdr:col>8</xdr:col>
      <xdr:colOff>466725</xdr:colOff>
      <xdr:row>30</xdr:row>
      <xdr:rowOff>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4752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2</xdr:col>
      <xdr:colOff>381000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7625" y="447675"/>
          <a:ext cx="1552575" cy="17049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Far corrispondere ai valori della colonna di destra  i valori della colonna di sinistra </a:t>
          </a:r>
        </a:p>
      </xdr:txBody>
    </xdr:sp>
    <xdr:clientData/>
  </xdr:twoCellAnchor>
  <xdr:twoCellAnchor>
    <xdr:from>
      <xdr:col>8</xdr:col>
      <xdr:colOff>47625</xdr:colOff>
      <xdr:row>29</xdr:row>
      <xdr:rowOff>9525</xdr:rowOff>
    </xdr:from>
    <xdr:to>
      <xdr:col>8</xdr:col>
      <xdr:colOff>504825</xdr:colOff>
      <xdr:row>29</xdr:row>
      <xdr:rowOff>161925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24425" y="47434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57150</xdr:rowOff>
    </xdr:from>
    <xdr:to>
      <xdr:col>10</xdr:col>
      <xdr:colOff>457200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47700" y="504825"/>
          <a:ext cx="5905500" cy="2200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proporzionale i diagrammi del modulo e della fase presentano un andamento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decrescente al crescere della pulsazione  
</a:t>
          </a:r>
          <a:r>
            <a:rPr lang="en-US" cap="none" sz="1400" b="0" i="0" u="none" baseline="0">
              <a:solidFill>
                <a:srgbClr val="000000"/>
              </a:solidFill>
            </a:rPr>
            <a:t>b) crescente al crescere della pulsazione 
</a:t>
          </a:r>
          <a:r>
            <a:rPr lang="en-US" cap="none" sz="1400" b="0" i="0" u="none" baseline="0">
              <a:solidFill>
                <a:srgbClr val="000000"/>
              </a:solidFill>
            </a:rPr>
            <a:t>c) costante al crescere della pulsazione
</a:t>
          </a:r>
          <a:r>
            <a:rPr lang="en-US" cap="none" sz="1400" b="0" i="0" u="none" baseline="0">
              <a:solidFill>
                <a:srgbClr val="000000"/>
              </a:solidFill>
            </a:rPr>
            <a:t>d) a pendenza -1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76200</xdr:colOff>
      <xdr:row>29</xdr:row>
      <xdr:rowOff>28575</xdr:rowOff>
    </xdr:from>
    <xdr:to>
      <xdr:col>8</xdr:col>
      <xdr:colOff>533400</xdr:colOff>
      <xdr:row>29</xdr:row>
      <xdr:rowOff>180975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953000" y="47625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29</xdr:row>
      <xdr:rowOff>19050</xdr:rowOff>
    </xdr:from>
    <xdr:to>
      <xdr:col>8</xdr:col>
      <xdr:colOff>533400</xdr:colOff>
      <xdr:row>29</xdr:row>
      <xdr:rowOff>171450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4953000" y="47434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9525</xdr:rowOff>
    </xdr:from>
    <xdr:to>
      <xdr:col>14</xdr:col>
      <xdr:colOff>400050</xdr:colOff>
      <xdr:row>2</xdr:row>
      <xdr:rowOff>152400</xdr:rowOff>
    </xdr:to>
    <xdr:sp>
      <xdr:nvSpPr>
        <xdr:cNvPr id="2" name="AutoShape 10">
          <a:hlinkClick r:id="rId2"/>
        </xdr:cNvPr>
        <xdr:cNvSpPr>
          <a:spLocks/>
        </xdr:cNvSpPr>
      </xdr:nvSpPr>
      <xdr:spPr>
        <a:xfrm>
          <a:off x="8648700" y="4572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419100</xdr:colOff>
      <xdr:row>4</xdr:row>
      <xdr:rowOff>57150</xdr:rowOff>
    </xdr:to>
    <xdr:sp>
      <xdr:nvSpPr>
        <xdr:cNvPr id="3" name="AutoShape 11">
          <a:hlinkClick r:id="rId3"/>
        </xdr:cNvPr>
        <xdr:cNvSpPr>
          <a:spLocks/>
        </xdr:cNvSpPr>
      </xdr:nvSpPr>
      <xdr:spPr>
        <a:xfrm>
          <a:off x="8677275" y="6953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142875</xdr:rowOff>
    </xdr:from>
    <xdr:to>
      <xdr:col>14</xdr:col>
      <xdr:colOff>400050</xdr:colOff>
      <xdr:row>6</xdr:row>
      <xdr:rowOff>47625</xdr:rowOff>
    </xdr:to>
    <xdr:sp>
      <xdr:nvSpPr>
        <xdr:cNvPr id="4" name="AutoShape 12">
          <a:hlinkClick r:id="rId4"/>
        </xdr:cNvPr>
        <xdr:cNvSpPr>
          <a:spLocks/>
        </xdr:cNvSpPr>
      </xdr:nvSpPr>
      <xdr:spPr>
        <a:xfrm>
          <a:off x="8658225" y="9144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152400</xdr:rowOff>
    </xdr:from>
    <xdr:to>
      <xdr:col>14</xdr:col>
      <xdr:colOff>381000</xdr:colOff>
      <xdr:row>8</xdr:row>
      <xdr:rowOff>95250</xdr:rowOff>
    </xdr:to>
    <xdr:sp>
      <xdr:nvSpPr>
        <xdr:cNvPr id="5" name="AutoShape 13">
          <a:hlinkClick r:id="rId5"/>
        </xdr:cNvPr>
        <xdr:cNvSpPr>
          <a:spLocks/>
        </xdr:cNvSpPr>
      </xdr:nvSpPr>
      <xdr:spPr>
        <a:xfrm>
          <a:off x="8677275" y="1247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10</xdr:col>
      <xdr:colOff>447675</xdr:colOff>
      <xdr:row>15</xdr:row>
      <xdr:rowOff>38100</xdr:rowOff>
    </xdr:to>
    <xdr:sp>
      <xdr:nvSpPr>
        <xdr:cNvPr id="6" name="AutoShape 20"/>
        <xdr:cNvSpPr>
          <a:spLocks/>
        </xdr:cNvSpPr>
      </xdr:nvSpPr>
      <xdr:spPr>
        <a:xfrm>
          <a:off x="638175" y="514350"/>
          <a:ext cx="5905500" cy="2076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 blocco con un polo i diagrammi del guadagno presentano, per bassi valori della pulsazione,  il seguente andamento: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costante coincidente a Go
</a:t>
          </a:r>
          <a:r>
            <a:rPr lang="en-US" cap="none" sz="1400" b="0" i="0" u="none" baseline="0">
              <a:solidFill>
                <a:srgbClr val="000000"/>
              </a:solidFill>
            </a:rPr>
            <a:t>b) crescente fino a Go 
</a:t>
          </a:r>
          <a:r>
            <a:rPr lang="en-US" cap="none" sz="1400" b="0" i="0" u="none" baseline="0">
              <a:solidFill>
                <a:srgbClr val="000000"/>
              </a:solidFill>
            </a:rPr>
            <a:t>c) decrescente fino a Go
</a:t>
          </a:r>
          <a:r>
            <a:rPr lang="en-US" cap="none" sz="1400" b="0" i="0" u="none" baseline="0">
              <a:solidFill>
                <a:srgbClr val="000000"/>
              </a:solidFill>
            </a:rPr>
            <a:t>d) a pendenza -1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123825</xdr:colOff>
      <xdr:row>1</xdr:row>
      <xdr:rowOff>19050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vmlDrawing" Target="../drawings/vmlDrawing7.vml" /><Relationship Id="rId15" Type="http://schemas.openxmlformats.org/officeDocument/2006/relationships/drawing" Target="../drawings/drawing7.xml" /><Relationship Id="rId1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L22"/>
  <sheetViews>
    <sheetView defaultGridColor="0" zoomScalePageLayoutView="0" colorId="11" workbookViewId="0" topLeftCell="A1">
      <selection activeCell="L6" sqref="L6"/>
    </sheetView>
  </sheetViews>
  <sheetFormatPr defaultColWidth="9.140625" defaultRowHeight="12.75"/>
  <cols>
    <col min="1" max="16384" width="9.140625" style="4" customWidth="1"/>
  </cols>
  <sheetData>
    <row r="3" ht="12.75">
      <c r="L3" s="18">
        <f>IF(punt!D16="d",1,0)</f>
        <v>0</v>
      </c>
    </row>
    <row r="4" ht="12.75">
      <c r="L4" s="19">
        <f>IF(punt!D17="c",1,0)</f>
        <v>0</v>
      </c>
    </row>
    <row r="5" ht="12.75">
      <c r="L5" s="19">
        <f>IF(punt!D18="ad",1,0)</f>
        <v>0</v>
      </c>
    </row>
    <row r="6" ht="12.75">
      <c r="L6" s="19">
        <f>IF(punt!D19="c",1,0)</f>
        <v>0</v>
      </c>
    </row>
    <row r="7" ht="12.75">
      <c r="L7" s="19">
        <f>IF(punt!D20="a5b2c3d6e4f1",1,0)</f>
        <v>0</v>
      </c>
    </row>
    <row r="8" ht="12.75">
      <c r="L8" s="19">
        <f>IF(punt!D21="c",1,0)</f>
        <v>0</v>
      </c>
    </row>
    <row r="9" ht="12.75">
      <c r="L9" s="19">
        <f>IF(punt!D22="a",1,0)</f>
        <v>0</v>
      </c>
    </row>
    <row r="10" ht="12.75">
      <c r="L10" s="19">
        <f>IF(punt!D23="d",1,0)</f>
        <v>0</v>
      </c>
    </row>
    <row r="11" ht="12.75">
      <c r="L11" s="19">
        <f>IF(punt!D24="d",1,0)</f>
        <v>0</v>
      </c>
    </row>
    <row r="12" spans="8:12" ht="18">
      <c r="H12" s="20" t="s">
        <v>10</v>
      </c>
      <c r="L12" s="19">
        <f>IF(punt!D25="b",1,0)</f>
        <v>0</v>
      </c>
    </row>
    <row r="13" ht="12.75">
      <c r="L13" s="19">
        <f>IF(punt!D26="c",1,0)</f>
        <v>0</v>
      </c>
    </row>
    <row r="14" ht="12.75">
      <c r="L14" s="19">
        <f>IF(punt!D27="a",1,0)</f>
        <v>0</v>
      </c>
    </row>
    <row r="15" spans="8:12" ht="15.75">
      <c r="H15" s="21" t="s">
        <v>49</v>
      </c>
      <c r="L15" s="19">
        <f>IF(punt!D28="a",1,0)</f>
        <v>0</v>
      </c>
    </row>
    <row r="16" ht="12.75">
      <c r="L16" s="19">
        <f>IF(punt!D29="d",1,0)</f>
        <v>0</v>
      </c>
    </row>
    <row r="17" ht="12.75">
      <c r="L17" s="19">
        <f>IF(punt!D30="b",1,0)</f>
        <v>0</v>
      </c>
    </row>
    <row r="18" ht="12.75">
      <c r="L18" s="19">
        <f>IF(punt!D31="c",1,0)</f>
        <v>0</v>
      </c>
    </row>
    <row r="19" ht="12.75">
      <c r="L19" s="19">
        <f>IF(punt!D32="a",1,0)</f>
        <v>0</v>
      </c>
    </row>
    <row r="20" ht="12.75">
      <c r="L20" s="19">
        <f>IF(punt!D33="a",1,0)</f>
        <v>0</v>
      </c>
    </row>
    <row r="21" ht="12.75">
      <c r="L21" s="19">
        <f>IF(punt!D34="d",1,0)</f>
        <v>0</v>
      </c>
    </row>
    <row r="22" ht="12.75">
      <c r="L22" s="18">
        <f>SUM(L3:L21)</f>
        <v>0</v>
      </c>
    </row>
  </sheetData>
  <sheetProtection password="CC70" sheet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174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19</v>
      </c>
    </row>
    <row r="2" ht="12.75" customHeight="1">
      <c r="O2" s="39"/>
    </row>
    <row r="3" ht="12.75" customHeight="1">
      <c r="O3" s="39"/>
    </row>
    <row r="4" spans="4:15" ht="12.75" customHeight="1">
      <c r="D4" s="42"/>
      <c r="O4" s="39"/>
    </row>
    <row r="5" ht="12.75" customHeight="1">
      <c r="O5" s="39"/>
    </row>
    <row r="6" spans="4:15" ht="12.75" customHeight="1">
      <c r="D6" s="43"/>
      <c r="O6" s="39"/>
    </row>
    <row r="7" spans="4:15" ht="12.75" customHeight="1">
      <c r="D7" s="42"/>
      <c r="E7" s="44"/>
      <c r="O7" s="39"/>
    </row>
    <row r="8" spans="4:15" ht="12.75" customHeight="1">
      <c r="D8" s="43"/>
      <c r="O8" s="39"/>
    </row>
    <row r="9" spans="4:15" ht="12.75" customHeight="1">
      <c r="D9" s="42"/>
      <c r="O9" s="39"/>
    </row>
    <row r="10" ht="12.75" customHeight="1">
      <c r="D10" s="42"/>
    </row>
    <row r="11" ht="12.75" customHeight="1">
      <c r="D11" s="42"/>
    </row>
    <row r="12" ht="12.75" customHeight="1">
      <c r="D12" s="42"/>
    </row>
    <row r="13" ht="12.75" customHeight="1">
      <c r="D13" s="45"/>
    </row>
    <row r="14" ht="12.75" customHeight="1">
      <c r="D14" s="4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8.25" customHeight="1" thickBot="1"/>
    <row r="30" spans="2:11" ht="18" customHeight="1" thickBot="1">
      <c r="B30" s="35" t="s">
        <v>61</v>
      </c>
      <c r="C30" s="38"/>
      <c r="D30" s="38"/>
      <c r="J30" s="33"/>
      <c r="K30" s="39"/>
    </row>
  </sheetData>
  <sheetProtection password="CC70" sheet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2655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18</v>
      </c>
    </row>
    <row r="2" ht="12.75" customHeight="1"/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7.5" customHeight="1" thickBot="1"/>
    <row r="30" spans="2:11" ht="15.7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2269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17</v>
      </c>
    </row>
    <row r="2" ht="12.75" customHeight="1"/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7.5" customHeight="1"/>
    <row r="27" ht="12.75" customHeight="1"/>
    <row r="28" ht="12.75" customHeight="1"/>
    <row r="29" ht="12.75" customHeight="1" thickBot="1"/>
    <row r="30" spans="2:11" ht="15.7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2734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16</v>
      </c>
    </row>
    <row r="2" ht="12.75" customHeight="1"/>
    <row r="3" spans="9:15" ht="12.75" customHeight="1">
      <c r="I3" s="40"/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7.5" customHeight="1" thickBot="1"/>
    <row r="30" spans="2:11" ht="17.25" customHeight="1" thickBot="1">
      <c r="B30" s="35" t="s">
        <v>62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2777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15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spans="9:15" ht="12.75" customHeight="1">
      <c r="I5" s="40"/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>
      <c r="B15" s="3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63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28323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14</v>
      </c>
    </row>
    <row r="2" ht="12.75" customHeight="1"/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spans="10:15" ht="12.75" customHeight="1">
      <c r="J10" s="41"/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62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2883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13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spans="7:15" ht="12.75" customHeight="1">
      <c r="G5" s="54"/>
      <c r="O5" s="39"/>
    </row>
    <row r="6" spans="7:15" ht="12.75" customHeight="1">
      <c r="G6" s="54"/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62</v>
      </c>
      <c r="C30" s="38"/>
      <c r="D30" s="38"/>
      <c r="J30" s="33"/>
      <c r="K30" s="39"/>
    </row>
  </sheetData>
  <sheetProtection password="CC70" sheet="1" objects="1" scenarios="1"/>
  <mergeCells count="1">
    <mergeCell ref="G5:G6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2920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12</v>
      </c>
    </row>
    <row r="2" ht="12.75" customHeight="1"/>
    <row r="3" ht="12.75" customHeight="1">
      <c r="O3" s="39"/>
    </row>
    <row r="4" spans="6:15" ht="12.75" customHeight="1">
      <c r="F4" s="54"/>
      <c r="O4" s="39"/>
    </row>
    <row r="5" spans="6:15" ht="12.75" customHeight="1">
      <c r="F5" s="54"/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/>
  <mergeCells count="1">
    <mergeCell ref="F4:F5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2954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52</v>
      </c>
    </row>
    <row r="2" ht="12.75" customHeight="1"/>
    <row r="3" spans="11:15" ht="12.75" customHeight="1">
      <c r="K3" s="39"/>
      <c r="O3" s="39"/>
    </row>
    <row r="4" spans="6:15" ht="12.75" customHeight="1">
      <c r="F4" s="54"/>
      <c r="K4" s="39"/>
      <c r="O4" s="39"/>
    </row>
    <row r="5" spans="6:15" ht="12.75" customHeight="1">
      <c r="F5" s="54"/>
      <c r="K5" s="39"/>
      <c r="O5" s="39"/>
    </row>
    <row r="6" spans="11:15" ht="12.75" customHeight="1">
      <c r="K6" s="39"/>
      <c r="O6" s="39"/>
    </row>
    <row r="7" spans="11:15" ht="12.75" customHeight="1">
      <c r="K7" s="39"/>
      <c r="O7" s="39"/>
    </row>
    <row r="8" spans="11:15" ht="12.75" customHeight="1">
      <c r="K8" s="39"/>
      <c r="O8" s="39"/>
    </row>
    <row r="9" spans="11:15" ht="12.75" customHeight="1">
      <c r="K9" s="39"/>
      <c r="O9" s="39"/>
    </row>
    <row r="10" spans="11:15" ht="12.75" customHeight="1">
      <c r="K10" s="39"/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/>
  <mergeCells count="1">
    <mergeCell ref="F4:F5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3175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53</v>
      </c>
    </row>
    <row r="2" ht="12.75" customHeight="1"/>
    <row r="3" spans="11:15" ht="12.75" customHeight="1">
      <c r="K3" s="39"/>
      <c r="O3" s="39"/>
    </row>
    <row r="4" spans="6:15" ht="12.75" customHeight="1">
      <c r="F4" s="54"/>
      <c r="K4" s="39"/>
      <c r="O4" s="39"/>
    </row>
    <row r="5" spans="6:15" ht="12.75" customHeight="1">
      <c r="F5" s="54"/>
      <c r="K5" s="39"/>
      <c r="O5" s="39"/>
    </row>
    <row r="6" spans="11:15" ht="12.75" customHeight="1">
      <c r="K6" s="39"/>
      <c r="O6" s="39"/>
    </row>
    <row r="7" spans="11:15" ht="12.75" customHeight="1">
      <c r="K7" s="39"/>
      <c r="O7" s="39"/>
    </row>
    <row r="8" spans="11:15" ht="12.75" customHeight="1">
      <c r="K8" s="39"/>
      <c r="O8" s="39"/>
    </row>
    <row r="9" spans="11:15" ht="12.75" customHeight="1">
      <c r="K9" s="39"/>
      <c r="O9" s="39"/>
    </row>
    <row r="10" spans="11:15" ht="12.75" customHeight="1">
      <c r="K10" s="39"/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mergeCells count="1">
    <mergeCell ref="F4:F5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321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E8">
      <selection activeCell="L24" sqref="L24"/>
    </sheetView>
  </sheetViews>
  <sheetFormatPr defaultColWidth="9.140625" defaultRowHeight="12.75"/>
  <cols>
    <col min="1" max="3" width="9.140625" style="23" customWidth="1"/>
    <col min="4" max="4" width="12.00390625" style="23" bestFit="1" customWidth="1"/>
    <col min="5" max="8" width="9.140625" style="23" customWidth="1"/>
    <col min="9" max="9" width="9.421875" style="23" customWidth="1"/>
    <col min="10" max="10" width="8.8515625" style="23" customWidth="1"/>
    <col min="11" max="11" width="10.140625" style="23" customWidth="1"/>
    <col min="12" max="16" width="3.00390625" style="23" bestFit="1" customWidth="1"/>
    <col min="17" max="16384" width="9.140625" style="23" customWidth="1"/>
  </cols>
  <sheetData>
    <row r="1" ht="15.75" thickBot="1"/>
    <row r="2" spans="2:7" ht="17.25" thickBot="1">
      <c r="B2" s="23" t="s">
        <v>0</v>
      </c>
      <c r="D2" s="50"/>
      <c r="E2" s="51"/>
      <c r="F2" s="51"/>
      <c r="G2" s="52"/>
    </row>
    <row r="3" spans="11:16" ht="15.75" thickBot="1">
      <c r="K3" s="24"/>
      <c r="L3" s="24"/>
      <c r="M3" s="24"/>
      <c r="N3" s="24"/>
      <c r="O3" s="24"/>
      <c r="P3" s="24"/>
    </row>
    <row r="4" spans="3:16" ht="17.25" thickBot="1">
      <c r="C4" s="23" t="s">
        <v>1</v>
      </c>
      <c r="D4" s="25"/>
      <c r="K4" s="26"/>
      <c r="L4" s="24"/>
      <c r="M4" s="24"/>
      <c r="N4" s="24"/>
      <c r="O4" s="24"/>
      <c r="P4" s="24"/>
    </row>
    <row r="5" spans="11:16" ht="15">
      <c r="K5" s="26"/>
      <c r="L5" s="24"/>
      <c r="M5" s="24"/>
      <c r="N5" s="24"/>
      <c r="O5" s="24"/>
      <c r="P5" s="24"/>
    </row>
    <row r="6" spans="3:16" ht="16.5">
      <c r="C6" s="23" t="s">
        <v>2</v>
      </c>
      <c r="D6" s="27">
        <f ca="1">TODAY()</f>
        <v>43938</v>
      </c>
      <c r="K6" s="26"/>
      <c r="L6" s="24"/>
      <c r="M6" s="24"/>
      <c r="N6" s="24"/>
      <c r="O6" s="24"/>
      <c r="P6" s="24"/>
    </row>
    <row r="7" spans="11:16" ht="15">
      <c r="K7" s="26"/>
      <c r="L7" s="24"/>
      <c r="M7" s="24"/>
      <c r="N7" s="24"/>
      <c r="O7" s="24"/>
      <c r="P7" s="24"/>
    </row>
    <row r="8" spans="2:16" ht="16.5">
      <c r="B8" s="23" t="s">
        <v>41</v>
      </c>
      <c r="D8" s="28" t="str">
        <f>INIZIO!H15</f>
        <v>DIAGRAMMI DI BODE</v>
      </c>
      <c r="K8" s="26"/>
      <c r="L8" s="24"/>
      <c r="M8" s="24"/>
      <c r="N8" s="24"/>
      <c r="O8" s="24"/>
      <c r="P8" s="24"/>
    </row>
    <row r="9" spans="11:16" ht="15">
      <c r="K9" s="26"/>
      <c r="L9" s="24"/>
      <c r="M9" s="24"/>
      <c r="N9" s="24"/>
      <c r="O9" s="24"/>
      <c r="P9" s="24"/>
    </row>
    <row r="10" spans="2:11" ht="16.5">
      <c r="B10" s="29" t="s">
        <v>3</v>
      </c>
      <c r="K10" s="26"/>
    </row>
    <row r="11" spans="3:11" ht="22.5">
      <c r="C11" s="30" t="s">
        <v>60</v>
      </c>
      <c r="K11" s="26"/>
    </row>
    <row r="12" ht="15">
      <c r="C12" s="23" t="s">
        <v>66</v>
      </c>
    </row>
    <row r="13" ht="22.5">
      <c r="C13" s="23" t="s">
        <v>67</v>
      </c>
    </row>
    <row r="14" ht="22.5">
      <c r="C14" s="23" t="s">
        <v>68</v>
      </c>
    </row>
    <row r="15" ht="22.5">
      <c r="C15" s="23" t="s">
        <v>69</v>
      </c>
    </row>
    <row r="16" ht="15">
      <c r="C16" s="23" t="s">
        <v>42</v>
      </c>
    </row>
    <row r="17" ht="15">
      <c r="C17" s="23" t="s">
        <v>43</v>
      </c>
    </row>
    <row r="18" ht="22.5">
      <c r="C18" s="31" t="s">
        <v>70</v>
      </c>
    </row>
    <row r="19" spans="2:9" ht="16.5">
      <c r="B19" s="29"/>
      <c r="F19" s="53"/>
      <c r="G19" s="53"/>
      <c r="H19" s="53"/>
      <c r="I19" s="53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1820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54</v>
      </c>
    </row>
    <row r="2" ht="12.75" customHeight="1"/>
    <row r="3" spans="11:15" ht="12.75" customHeight="1">
      <c r="K3" s="39"/>
      <c r="O3" s="39"/>
    </row>
    <row r="4" spans="6:15" ht="12.75" customHeight="1">
      <c r="F4" s="54"/>
      <c r="K4" s="39"/>
      <c r="O4" s="39"/>
    </row>
    <row r="5" spans="6:15" ht="12.75" customHeight="1">
      <c r="F5" s="54"/>
      <c r="K5" s="39"/>
      <c r="O5" s="39"/>
    </row>
    <row r="6" spans="11:15" ht="12.75" customHeight="1">
      <c r="K6" s="39"/>
      <c r="O6" s="39"/>
    </row>
    <row r="7" spans="11:15" ht="12.75" customHeight="1">
      <c r="K7" s="39"/>
      <c r="O7" s="39"/>
    </row>
    <row r="8" spans="11:15" ht="12.75" customHeight="1">
      <c r="K8" s="39"/>
      <c r="O8" s="39"/>
    </row>
    <row r="9" spans="11:15" ht="12.75" customHeight="1">
      <c r="K9" s="39"/>
      <c r="O9" s="39"/>
    </row>
    <row r="10" spans="11:15" ht="12.75" customHeight="1">
      <c r="K10" s="39"/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mergeCells count="1">
    <mergeCell ref="F4:F5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32440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55</v>
      </c>
    </row>
    <row r="2" ht="12.75" customHeight="1"/>
    <row r="3" spans="11:15" ht="12.75" customHeight="1">
      <c r="K3" s="39"/>
      <c r="O3" s="39"/>
    </row>
    <row r="4" spans="6:15" ht="12.75" customHeight="1">
      <c r="F4" s="54"/>
      <c r="K4" s="39"/>
      <c r="O4" s="39"/>
    </row>
    <row r="5" spans="6:15" ht="12.75" customHeight="1">
      <c r="F5" s="54"/>
      <c r="K5" s="39"/>
      <c r="O5" s="39"/>
    </row>
    <row r="6" spans="11:15" ht="12.75" customHeight="1">
      <c r="K6" s="39"/>
      <c r="O6" s="39"/>
    </row>
    <row r="7" spans="11:15" ht="12.75" customHeight="1">
      <c r="K7" s="39"/>
      <c r="O7" s="39"/>
    </row>
    <row r="8" spans="11:15" ht="12.75" customHeight="1">
      <c r="K8" s="39"/>
      <c r="O8" s="39"/>
    </row>
    <row r="9" spans="11:15" ht="12.75" customHeight="1">
      <c r="K9" s="39"/>
      <c r="O9" s="39"/>
    </row>
    <row r="10" spans="11:15" ht="12.75" customHeight="1">
      <c r="K10" s="39"/>
      <c r="O10" s="3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mergeCells count="1">
    <mergeCell ref="F4:F5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23278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C1:N18"/>
  <sheetViews>
    <sheetView zoomScaleSheetLayoutView="100" zoomScalePageLayoutView="0" workbookViewId="0" topLeftCell="A1">
      <selection activeCell="Q22" sqref="Q22"/>
    </sheetView>
  </sheetViews>
  <sheetFormatPr defaultColWidth="9.140625" defaultRowHeight="12.75"/>
  <cols>
    <col min="1" max="1" width="9.140625" style="4" customWidth="1"/>
    <col min="2" max="2" width="5.8515625" style="4" customWidth="1"/>
    <col min="3" max="3" width="15.57421875" style="9" customWidth="1"/>
    <col min="4" max="4" width="2.421875" style="9" customWidth="1"/>
    <col min="5" max="5" width="3.7109375" style="4" bestFit="1" customWidth="1"/>
    <col min="6" max="6" width="9.00390625" style="10" customWidth="1"/>
    <col min="7" max="7" width="4.28125" style="4" customWidth="1"/>
    <col min="8" max="8" width="5.00390625" style="4" customWidth="1"/>
    <col min="9" max="9" width="11.7109375" style="4" customWidth="1"/>
    <col min="10" max="10" width="6.8515625" style="4" customWidth="1"/>
    <col min="11" max="11" width="4.7109375" style="4" customWidth="1"/>
    <col min="12" max="12" width="4.57421875" style="4" customWidth="1"/>
    <col min="13" max="16384" width="9.140625" style="4" customWidth="1"/>
  </cols>
  <sheetData>
    <row r="1" spans="3:13" ht="15.75">
      <c r="C1" s="16" t="s">
        <v>25</v>
      </c>
      <c r="D1" s="1"/>
      <c r="F1" s="2"/>
      <c r="G1" s="10"/>
      <c r="H1" s="11"/>
      <c r="I1" s="3"/>
      <c r="J1" s="2"/>
      <c r="K1" s="2"/>
      <c r="L1" s="2"/>
      <c r="M1" s="2"/>
    </row>
    <row r="2" spans="3:13" ht="15.75">
      <c r="C2" s="4"/>
      <c r="D2" s="4"/>
      <c r="E2" s="1"/>
      <c r="F2" s="1"/>
      <c r="G2" s="3"/>
      <c r="H2" s="3"/>
      <c r="I2" s="11"/>
      <c r="J2" s="2"/>
      <c r="K2" s="2"/>
      <c r="L2" s="2"/>
      <c r="M2" s="2"/>
    </row>
    <row r="3" spans="3:14" ht="15">
      <c r="C3" s="55" t="s">
        <v>26</v>
      </c>
      <c r="D3" s="56"/>
      <c r="E3" s="14" t="str">
        <f>IF('D1'!J$30="a","si",IF('D1'!J$30="b","si",IF('D1'!J$30="c","si",IF('D1'!J$30="d","si","no"))))</f>
        <v>no</v>
      </c>
      <c r="F3" s="9"/>
      <c r="H3" s="55" t="s">
        <v>56</v>
      </c>
      <c r="I3" s="56"/>
      <c r="J3" s="14" t="str">
        <f>IF('D15'!J$30="a","si",IF('D15'!J$30="b","si",IF('D15'!J$30="c","si",IF('D15'!J$30="d","si","no"))))</f>
        <v>no</v>
      </c>
      <c r="K3" s="9"/>
      <c r="M3" s="2"/>
      <c r="N3" s="7"/>
    </row>
    <row r="4" spans="3:14" ht="15">
      <c r="C4" s="55" t="s">
        <v>27</v>
      </c>
      <c r="D4" s="56"/>
      <c r="E4" s="14" t="str">
        <f>IF('D2'!J$30="a","si",IF('D2'!J$30="b","si",IF('D2'!J$30="c","si",IF('D2'!J$30="d","si","no"))))</f>
        <v>no</v>
      </c>
      <c r="F4" s="9"/>
      <c r="H4" s="55" t="s">
        <v>57</v>
      </c>
      <c r="I4" s="56"/>
      <c r="J4" s="14" t="str">
        <f>IF('D15'!J$30="a","si",IF('D15'!J$30="b","si",IF('D15'!J$30="c","si",IF('D15'!J$30="d","si","no"))))</f>
        <v>no</v>
      </c>
      <c r="K4" s="10"/>
      <c r="M4" s="2"/>
      <c r="N4" s="7"/>
    </row>
    <row r="5" spans="3:14" ht="15">
      <c r="C5" s="55" t="s">
        <v>28</v>
      </c>
      <c r="D5" s="56"/>
      <c r="E5" s="14" t="str">
        <f>IF('D3'!J$30="a","si",IF('D3'!J$30="b","si",IF('D3'!J$30="c","si",IF('D3'!J$30="d","si","no"))))</f>
        <v>no</v>
      </c>
      <c r="F5" s="4"/>
      <c r="H5" s="55" t="s">
        <v>58</v>
      </c>
      <c r="I5" s="56"/>
      <c r="J5" s="14" t="str">
        <f>IF('D15'!J$30="a","si",IF('D15'!J$30="b","si",IF('D15'!J$30="c","si",IF('D15'!J$30="d","si","no"))))</f>
        <v>no</v>
      </c>
      <c r="K5" s="10"/>
      <c r="M5" s="2"/>
      <c r="N5" s="7"/>
    </row>
    <row r="6" spans="3:14" ht="15">
      <c r="C6" s="55" t="s">
        <v>29</v>
      </c>
      <c r="D6" s="56"/>
      <c r="E6" s="14" t="str">
        <f>IF('D4'!J$30="a","si",IF('D4'!J$30="b","si",IF('D4'!J$30="c","si",IF('D4'!J$30="d","si","no"))))</f>
        <v>no</v>
      </c>
      <c r="F6" s="4"/>
      <c r="H6" s="55" t="s">
        <v>59</v>
      </c>
      <c r="I6" s="56"/>
      <c r="J6" s="14" t="str">
        <f>IF('D15'!J$30="a","si",IF('D15'!J$30="b","si",IF('D15'!J$30="c","si",IF('D15'!J$30="d","si","no"))))</f>
        <v>no</v>
      </c>
      <c r="K6" s="10"/>
      <c r="M6" s="2"/>
      <c r="N6" s="7"/>
    </row>
    <row r="7" spans="3:14" ht="15">
      <c r="C7" s="55" t="s">
        <v>30</v>
      </c>
      <c r="D7" s="56"/>
      <c r="E7" s="14" t="str">
        <f>IF('D5'!J$30="a","si",IF('D5'!J$30="b","si",IF('D5'!J$30="c","si",IF('D5'!J$30="d","si","no"))))</f>
        <v>no</v>
      </c>
      <c r="F7" s="4"/>
      <c r="G7" s="13"/>
      <c r="H7" s="10"/>
      <c r="I7" s="57"/>
      <c r="J7" s="57"/>
      <c r="K7" s="13"/>
      <c r="M7" s="2"/>
      <c r="N7" s="7"/>
    </row>
    <row r="8" spans="3:14" ht="15">
      <c r="C8" s="55" t="s">
        <v>31</v>
      </c>
      <c r="D8" s="56"/>
      <c r="E8" s="14" t="str">
        <f>IF('D6'!J$30="ab","si",IF('D6'!J$30="ac","si",IF('D6'!J$30="ad","si",IF('D6'!J$30="bc","si",IF('D6'!J$30="bd","si",IF('D6'!J$30="cd","si","no"))))))</f>
        <v>no</v>
      </c>
      <c r="F8" s="4"/>
      <c r="G8" s="13"/>
      <c r="H8" s="10"/>
      <c r="I8" s="57"/>
      <c r="J8" s="57"/>
      <c r="K8" s="13"/>
      <c r="M8" s="2"/>
      <c r="N8" s="7"/>
    </row>
    <row r="9" spans="3:14" ht="15">
      <c r="C9" s="55" t="s">
        <v>32</v>
      </c>
      <c r="D9" s="56"/>
      <c r="E9" s="14" t="str">
        <f>IF('D7'!J$30="ab","si",IF('D7'!J$30="ac","si",IF('D7'!J$30="ad","si",IF('D7'!J$30="bc","si",IF('D7'!J$30="bd","si",IF('D7'!J$30="cd","si","no"))))))</f>
        <v>no</v>
      </c>
      <c r="F9" s="4"/>
      <c r="G9" s="13"/>
      <c r="H9" s="10"/>
      <c r="I9" s="57"/>
      <c r="J9" s="57"/>
      <c r="K9" s="13"/>
      <c r="M9" s="2"/>
      <c r="N9" s="7"/>
    </row>
    <row r="10" spans="3:14" ht="15">
      <c r="C10" s="55" t="s">
        <v>33</v>
      </c>
      <c r="D10" s="56"/>
      <c r="E10" s="14" t="str">
        <f>IF('D8'!J$30="a","si",IF('D8'!J$30="b","si",IF('D8'!J$30="c","si",IF('D8'!J$30="d","si","no"))))</f>
        <v>no</v>
      </c>
      <c r="F10" s="4"/>
      <c r="G10" s="13"/>
      <c r="H10" s="10"/>
      <c r="I10" s="57"/>
      <c r="J10" s="57"/>
      <c r="K10" s="13"/>
      <c r="N10" s="7"/>
    </row>
    <row r="11" spans="3:11" ht="15">
      <c r="C11" s="55" t="s">
        <v>34</v>
      </c>
      <c r="D11" s="56"/>
      <c r="E11" s="14" t="str">
        <f>IF('D9'!J$30="a","si",IF('D9'!J$30="b","si",IF('D9'!J$30="c","si",IF('D9'!J$30="d","si","no"))))</f>
        <v>no</v>
      </c>
      <c r="F11" s="4"/>
      <c r="G11" s="13"/>
      <c r="H11" s="10"/>
      <c r="I11" s="57"/>
      <c r="J11" s="57"/>
      <c r="K11" s="13"/>
    </row>
    <row r="12" spans="3:11" ht="15">
      <c r="C12" s="55" t="s">
        <v>35</v>
      </c>
      <c r="D12" s="56"/>
      <c r="E12" s="14" t="str">
        <f>IF('D10'!J$30="a","si",IF('D10'!J$30="b","si",IF('D10'!J$30="c","si",IF('D10'!J$30="d","si","no"))))</f>
        <v>no</v>
      </c>
      <c r="F12" s="4"/>
      <c r="G12" s="13"/>
      <c r="H12" s="10"/>
      <c r="I12" s="57"/>
      <c r="J12" s="57"/>
      <c r="K12" s="13"/>
    </row>
    <row r="13" spans="3:14" ht="15">
      <c r="C13" s="55" t="s">
        <v>36</v>
      </c>
      <c r="D13" s="56"/>
      <c r="E13" s="14" t="str">
        <f>IF('D11'!J$30="a","si",IF('D11'!J$30="b","si",IF('D11'!J$30="c","si",IF('D11'!J$30="d","si","no"))))</f>
        <v>no</v>
      </c>
      <c r="F13" s="9"/>
      <c r="G13" s="13"/>
      <c r="H13" s="10"/>
      <c r="I13" s="57"/>
      <c r="J13" s="57"/>
      <c r="K13" s="13"/>
      <c r="N13" s="17"/>
    </row>
    <row r="14" spans="3:11" ht="15">
      <c r="C14" s="55" t="s">
        <v>37</v>
      </c>
      <c r="D14" s="56"/>
      <c r="E14" s="14" t="str">
        <f>IF('D12'!J$30="a","si",IF('D12'!J$30="b","si",IF('D12'!J$30="c","si",IF('D12'!J$30="d","si","no"))))</f>
        <v>no</v>
      </c>
      <c r="F14" s="9"/>
      <c r="G14" s="13"/>
      <c r="H14" s="10"/>
      <c r="I14" s="57"/>
      <c r="J14" s="57"/>
      <c r="K14" s="13"/>
    </row>
    <row r="15" spans="3:11" ht="15">
      <c r="C15" s="55" t="s">
        <v>38</v>
      </c>
      <c r="D15" s="56"/>
      <c r="E15" s="14" t="str">
        <f>IF('D13'!J$30="a","si",IF('D13'!J$30="b","si",IF('D13'!J$30="c","si",IF('D13'!J$30="d","si","no"))))</f>
        <v>no</v>
      </c>
      <c r="F15" s="9"/>
      <c r="G15" s="13"/>
      <c r="H15" s="10"/>
      <c r="I15" s="57"/>
      <c r="J15" s="57"/>
      <c r="K15" s="13"/>
    </row>
    <row r="16" spans="3:11" ht="15">
      <c r="C16" s="55" t="s">
        <v>39</v>
      </c>
      <c r="D16" s="56"/>
      <c r="E16" s="14" t="str">
        <f>IF('D14'!J$30="a","si",IF('D14'!J$30="b","si",IF('D14'!J$30="c","si",IF('D14'!J$30="d","si","no"))))</f>
        <v>no</v>
      </c>
      <c r="F16" s="9"/>
      <c r="G16" s="13"/>
      <c r="H16" s="10"/>
      <c r="I16" s="57"/>
      <c r="J16" s="57"/>
      <c r="K16" s="13"/>
    </row>
    <row r="17" spans="3:11" ht="15">
      <c r="C17" s="55" t="s">
        <v>40</v>
      </c>
      <c r="D17" s="56"/>
      <c r="E17" s="14" t="str">
        <f>IF('D15'!J$30="a","si",IF('D15'!J$30="b","si",IF('D15'!J$30="c","si",IF('D15'!J$30="d","si","no"))))</f>
        <v>no</v>
      </c>
      <c r="F17" s="9"/>
      <c r="G17" s="13"/>
      <c r="H17" s="10"/>
      <c r="I17" s="57"/>
      <c r="J17" s="57"/>
      <c r="K17" s="13"/>
    </row>
    <row r="18" spans="7:11" ht="12.75">
      <c r="G18" s="10"/>
      <c r="H18" s="10"/>
      <c r="I18" s="10"/>
      <c r="J18" s="10"/>
      <c r="K18" s="10"/>
    </row>
  </sheetData>
  <sheetProtection password="CC70" sheet="1" objects="1" scenarios="1"/>
  <mergeCells count="30">
    <mergeCell ref="I17:J17"/>
    <mergeCell ref="I11:J11"/>
    <mergeCell ref="I12:J12"/>
    <mergeCell ref="I13:J13"/>
    <mergeCell ref="I14:J14"/>
    <mergeCell ref="I7:J7"/>
    <mergeCell ref="I8:J8"/>
    <mergeCell ref="I9:J9"/>
    <mergeCell ref="I10:J10"/>
    <mergeCell ref="C15:D15"/>
    <mergeCell ref="C16:D16"/>
    <mergeCell ref="I15:J15"/>
    <mergeCell ref="I16:J16"/>
    <mergeCell ref="C17:D17"/>
    <mergeCell ref="C11:D11"/>
    <mergeCell ref="C12:D12"/>
    <mergeCell ref="C13:D13"/>
    <mergeCell ref="C14:D14"/>
    <mergeCell ref="C7:D7"/>
    <mergeCell ref="C8:D8"/>
    <mergeCell ref="C9:D9"/>
    <mergeCell ref="C10:D10"/>
    <mergeCell ref="C3:D3"/>
    <mergeCell ref="C4:D4"/>
    <mergeCell ref="C5:D5"/>
    <mergeCell ref="C6:D6"/>
    <mergeCell ref="H3:I3"/>
    <mergeCell ref="H4:I4"/>
    <mergeCell ref="H5:I5"/>
    <mergeCell ref="H6:I6"/>
  </mergeCells>
  <hyperlinks>
    <hyperlink ref="C3" location="'D1'!A1" tooltip="domanda n.1" display="DOMANDA N. 1"/>
    <hyperlink ref="C4" location="'D2'!A1" display="DOMANDA N. 2"/>
    <hyperlink ref="C5" location="'D3'!A1" display="DOMANDA N. 3"/>
    <hyperlink ref="C7" location="'D5'!A1" display="DOMANDA N. 5"/>
    <hyperlink ref="C9" location="'D7'!A1" display="DOMANDA N. 7"/>
    <hyperlink ref="C11" location="'D9'!A1" display="DOMANDA N. 9"/>
    <hyperlink ref="C13" location="'D11'!A1" display="DOMANDA N. 11"/>
    <hyperlink ref="C15" location="'D13'!A1" display="DOMANDA N. 13"/>
    <hyperlink ref="C17" location="'D15'!A1" display="DOMANDA N. 15"/>
    <hyperlink ref="C6" location="'D4'!A1" display="DOMANDA N. 4"/>
    <hyperlink ref="C8" location="'D6'!A1" display="DOMANDA N. 6"/>
    <hyperlink ref="C10" location="'D8'!A1" display="DOMANDA N. 8"/>
    <hyperlink ref="C12" location="'D10'!A1" display="DOMANDA N. 10"/>
    <hyperlink ref="C14" location="'D12'!A1" display="DOMANDA N. 12"/>
    <hyperlink ref="C16" location="'D14'!A1" display="DOMANDA N. 14"/>
    <hyperlink ref="H3" location="'D15'!A1" display="DOMANDA N. 15"/>
    <hyperlink ref="H4" location="'D15'!A1" display="DOMANDA N. 15"/>
    <hyperlink ref="H5" location="'D15'!A1" display="DOMANDA N. 15"/>
    <hyperlink ref="H6" location="'D15'!A1" display="DOMANDA N. 15"/>
    <hyperlink ref="H3:I3" location="'D16'!A1" display="DOMANDA N. 16"/>
    <hyperlink ref="H4:I4" location="'D17'!A1" display="DOMANDA N. 17"/>
    <hyperlink ref="H5:I5" location="'D18'!A1" display="DOMANDA N. 18"/>
    <hyperlink ref="H6:I6" location="'D19'!A1" display="DOMANDA N. 19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23091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C1:M44"/>
  <sheetViews>
    <sheetView tabSelected="1" view="pageBreakPreview" zoomScale="75" zoomScaleNormal="75" zoomScaleSheetLayoutView="75" zoomScalePageLayoutView="0" workbookViewId="0" topLeftCell="A4">
      <selection activeCell="J26" sqref="J26"/>
    </sheetView>
  </sheetViews>
  <sheetFormatPr defaultColWidth="9.140625" defaultRowHeight="12.75"/>
  <cols>
    <col min="1" max="2" width="9.140625" style="4" customWidth="1"/>
    <col min="3" max="3" width="6.00390625" style="9" bestFit="1" customWidth="1"/>
    <col min="4" max="4" width="23.28125" style="9" bestFit="1" customWidth="1"/>
    <col min="5" max="5" width="7.140625" style="4" customWidth="1"/>
    <col min="6" max="6" width="13.28125" style="10" bestFit="1" customWidth="1"/>
    <col min="7" max="7" width="6.7109375" style="4" customWidth="1"/>
    <col min="8" max="8" width="9.140625" style="4" customWidth="1"/>
    <col min="9" max="9" width="8.8515625" style="4" bestFit="1" customWidth="1"/>
    <col min="10" max="16384" width="9.140625" style="4" customWidth="1"/>
  </cols>
  <sheetData>
    <row r="1" spans="3:13" ht="15.75" thickBot="1">
      <c r="C1" s="1"/>
      <c r="D1" s="1"/>
      <c r="E1" s="2"/>
      <c r="F1" s="3"/>
      <c r="G1" s="2"/>
      <c r="H1" s="2"/>
      <c r="I1" s="2"/>
      <c r="J1" s="2"/>
      <c r="K1" s="2"/>
      <c r="L1" s="2"/>
      <c r="M1" s="2"/>
    </row>
    <row r="2" spans="3:13" ht="16.5" thickBot="1">
      <c r="C2" s="1"/>
      <c r="D2" s="1" t="s">
        <v>0</v>
      </c>
      <c r="E2" s="2"/>
      <c r="F2" s="58">
        <f>ANA!D2</f>
        <v>0</v>
      </c>
      <c r="G2" s="59"/>
      <c r="H2" s="59"/>
      <c r="I2" s="60"/>
      <c r="J2" s="5"/>
      <c r="K2" s="5"/>
      <c r="L2" s="5"/>
      <c r="M2" s="2"/>
    </row>
    <row r="3" spans="3:13" ht="15.75" thickBot="1">
      <c r="C3" s="1"/>
      <c r="D3" s="1"/>
      <c r="E3" s="2"/>
      <c r="F3" s="3"/>
      <c r="G3" s="2"/>
      <c r="H3" s="2"/>
      <c r="I3" s="2"/>
      <c r="J3" s="2"/>
      <c r="K3" s="2"/>
      <c r="L3" s="2"/>
      <c r="M3" s="2"/>
    </row>
    <row r="4" spans="3:13" ht="16.5" thickBot="1">
      <c r="C4" s="1"/>
      <c r="D4" s="2" t="s">
        <v>1</v>
      </c>
      <c r="F4" s="6">
        <f>ANA!D4</f>
        <v>0</v>
      </c>
      <c r="H4" s="2"/>
      <c r="I4" s="2"/>
      <c r="J4" s="2"/>
      <c r="K4" s="7"/>
      <c r="L4" s="2"/>
      <c r="M4" s="2"/>
    </row>
    <row r="5" spans="3:13" ht="15.75" thickBot="1">
      <c r="C5" s="1"/>
      <c r="D5" s="1"/>
      <c r="E5" s="2"/>
      <c r="F5" s="3"/>
      <c r="G5" s="2"/>
      <c r="H5" s="2"/>
      <c r="I5" s="2"/>
      <c r="J5" s="2"/>
      <c r="K5" s="7"/>
      <c r="L5" s="2"/>
      <c r="M5" s="2"/>
    </row>
    <row r="6" spans="3:13" ht="16.5" thickBot="1">
      <c r="C6" s="1"/>
      <c r="D6" s="2" t="s">
        <v>2</v>
      </c>
      <c r="F6" s="8">
        <f ca="1">TODAY()</f>
        <v>43938</v>
      </c>
      <c r="H6" s="2"/>
      <c r="I6" s="2"/>
      <c r="J6" s="2"/>
      <c r="K6" s="7"/>
      <c r="L6" s="2"/>
      <c r="M6" s="2"/>
    </row>
    <row r="7" spans="3:13" ht="15">
      <c r="C7" s="1"/>
      <c r="D7" s="1"/>
      <c r="E7" s="2"/>
      <c r="F7" s="3"/>
      <c r="G7" s="2"/>
      <c r="H7" s="2"/>
      <c r="I7" s="2"/>
      <c r="J7" s="2"/>
      <c r="K7" s="7"/>
      <c r="L7" s="2"/>
      <c r="M7" s="2"/>
    </row>
    <row r="8" spans="3:13" ht="15">
      <c r="C8" s="2" t="s">
        <v>9</v>
      </c>
      <c r="E8" s="3" t="str">
        <f>INIZIO!H15</f>
        <v>DIAGRAMMI DI BODE</v>
      </c>
      <c r="G8" s="3"/>
      <c r="H8" s="3"/>
      <c r="J8" s="2"/>
      <c r="K8" s="7"/>
      <c r="L8" s="2"/>
      <c r="M8" s="2"/>
    </row>
    <row r="9" spans="3:13" ht="15.75" thickBot="1">
      <c r="C9" s="1"/>
      <c r="D9" s="1"/>
      <c r="E9" s="2"/>
      <c r="F9" s="3"/>
      <c r="G9" s="2"/>
      <c r="H9" s="2"/>
      <c r="I9" s="3"/>
      <c r="J9" s="2"/>
      <c r="K9" s="7"/>
      <c r="L9" s="2"/>
      <c r="M9" s="2"/>
    </row>
    <row r="10" spans="3:13" ht="16.5" thickBot="1">
      <c r="C10" s="1"/>
      <c r="D10" s="1"/>
      <c r="E10" s="2"/>
      <c r="F10" s="2" t="s">
        <v>7</v>
      </c>
      <c r="H10" s="22">
        <f>INIZIO!L22</f>
        <v>0</v>
      </c>
      <c r="I10" s="2"/>
      <c r="J10" s="2"/>
      <c r="K10" s="7"/>
      <c r="L10" s="2"/>
      <c r="M10" s="2"/>
    </row>
    <row r="11" spans="3:13" ht="16.5" thickBot="1">
      <c r="C11" s="1"/>
      <c r="D11" s="1"/>
      <c r="E11" s="2"/>
      <c r="F11" s="3"/>
      <c r="G11" s="2"/>
      <c r="H11" s="2"/>
      <c r="I11" s="11"/>
      <c r="J11" s="2"/>
      <c r="K11" s="7"/>
      <c r="L11" s="2"/>
      <c r="M11" s="2"/>
    </row>
    <row r="12" spans="3:13" ht="16.5" thickBot="1">
      <c r="C12" s="1"/>
      <c r="D12" s="1"/>
      <c r="E12" s="2"/>
      <c r="F12" s="2" t="s">
        <v>4</v>
      </c>
      <c r="H12" s="22">
        <f>10*H10/C34</f>
        <v>0</v>
      </c>
      <c r="I12" s="2"/>
      <c r="J12" s="2"/>
      <c r="K12" s="2"/>
      <c r="L12" s="2"/>
      <c r="M12" s="2"/>
    </row>
    <row r="13" spans="3:13" ht="15">
      <c r="C13" s="1"/>
      <c r="D13" s="1"/>
      <c r="E13" s="2"/>
      <c r="F13" s="3"/>
      <c r="G13" s="2"/>
      <c r="H13" s="2"/>
      <c r="I13" s="3"/>
      <c r="J13" s="2"/>
      <c r="K13" s="2"/>
      <c r="L13" s="2"/>
      <c r="M13" s="2"/>
    </row>
    <row r="14" spans="3:13" ht="15">
      <c r="C14" s="1"/>
      <c r="D14" s="1"/>
      <c r="E14" s="3"/>
      <c r="F14" s="3"/>
      <c r="G14" s="2"/>
      <c r="H14" s="2"/>
      <c r="I14" s="3"/>
      <c r="J14" s="2"/>
      <c r="K14" s="2"/>
      <c r="L14" s="2"/>
      <c r="M14" s="2"/>
    </row>
    <row r="15" spans="3:12" ht="15.75">
      <c r="C15" s="12" t="s">
        <v>8</v>
      </c>
      <c r="D15" s="62" t="s">
        <v>6</v>
      </c>
      <c r="E15" s="65" t="s">
        <v>71</v>
      </c>
      <c r="F15" s="3"/>
      <c r="G15" s="13"/>
      <c r="H15" s="13"/>
      <c r="I15" s="2"/>
      <c r="J15" s="2"/>
      <c r="K15" s="2"/>
      <c r="L15" s="2"/>
    </row>
    <row r="16" spans="3:12" ht="15">
      <c r="C16" s="14">
        <v>1</v>
      </c>
      <c r="D16" s="63">
        <f>'D1'!J30</f>
        <v>0</v>
      </c>
      <c r="E16" s="64">
        <f>IF(D16="d",1,0)</f>
        <v>0</v>
      </c>
      <c r="F16" s="3"/>
      <c r="G16" s="3"/>
      <c r="H16" s="15"/>
      <c r="I16" s="2"/>
      <c r="J16" s="2"/>
      <c r="K16" s="2"/>
      <c r="L16" s="2"/>
    </row>
    <row r="17" spans="3:12" ht="15">
      <c r="C17" s="14">
        <v>2</v>
      </c>
      <c r="D17" s="63">
        <f>'D2'!J30</f>
        <v>0</v>
      </c>
      <c r="E17" s="64">
        <f>IF(D17="c",1,0)</f>
        <v>0</v>
      </c>
      <c r="F17" s="3"/>
      <c r="G17" s="3"/>
      <c r="H17" s="15"/>
      <c r="I17" s="2"/>
      <c r="J17" s="2"/>
      <c r="K17" s="2"/>
      <c r="L17" s="2"/>
    </row>
    <row r="18" spans="3:12" ht="15">
      <c r="C18" s="14">
        <v>3</v>
      </c>
      <c r="D18" s="63">
        <f>'D3'!J30</f>
        <v>0</v>
      </c>
      <c r="E18" s="64">
        <f>IF(D18="ad",1,0)</f>
        <v>0</v>
      </c>
      <c r="F18" s="3"/>
      <c r="G18" s="3"/>
      <c r="H18" s="15"/>
      <c r="I18" s="2"/>
      <c r="J18" s="2"/>
      <c r="K18" s="2"/>
      <c r="L18" s="2"/>
    </row>
    <row r="19" spans="3:12" ht="15">
      <c r="C19" s="14">
        <v>4</v>
      </c>
      <c r="D19" s="63">
        <f>'D4'!J$30</f>
        <v>0</v>
      </c>
      <c r="E19" s="64">
        <f>IF(D19="c",1,0)</f>
        <v>0</v>
      </c>
      <c r="F19" s="3"/>
      <c r="G19" s="3"/>
      <c r="H19" s="15"/>
      <c r="I19" s="2"/>
      <c r="J19" s="2"/>
      <c r="K19" s="2"/>
      <c r="L19" s="2"/>
    </row>
    <row r="20" spans="3:12" ht="15">
      <c r="C20" s="14">
        <v>5</v>
      </c>
      <c r="D20" s="63">
        <f>'D5'!J$30</f>
        <v>0</v>
      </c>
      <c r="E20" s="64">
        <f>IF(D20="a5b2c3d6e4f1",1,0)</f>
        <v>0</v>
      </c>
      <c r="F20" s="3"/>
      <c r="G20" s="3"/>
      <c r="H20" s="15"/>
      <c r="I20" s="2"/>
      <c r="J20" s="2"/>
      <c r="K20" s="2"/>
      <c r="L20" s="2"/>
    </row>
    <row r="21" spans="3:12" ht="15">
      <c r="C21" s="14">
        <v>6</v>
      </c>
      <c r="D21" s="63">
        <f>'D6'!J$30</f>
        <v>0</v>
      </c>
      <c r="E21" s="64">
        <f>IF(D21="c",1,0)</f>
        <v>0</v>
      </c>
      <c r="F21" s="3"/>
      <c r="G21" s="3"/>
      <c r="H21" s="15"/>
      <c r="I21" s="2"/>
      <c r="J21" s="2"/>
      <c r="K21" s="2"/>
      <c r="L21" s="2"/>
    </row>
    <row r="22" spans="3:12" ht="15">
      <c r="C22" s="14">
        <v>7</v>
      </c>
      <c r="D22" s="63">
        <f>'D7'!J$30</f>
        <v>0</v>
      </c>
      <c r="E22" s="64">
        <f>IF(D22="a",1,0)</f>
        <v>0</v>
      </c>
      <c r="F22" s="3"/>
      <c r="G22" s="3"/>
      <c r="H22" s="15"/>
      <c r="I22" s="2"/>
      <c r="J22" s="2"/>
      <c r="K22" s="2"/>
      <c r="L22" s="2"/>
    </row>
    <row r="23" spans="3:12" ht="15">
      <c r="C23" s="14">
        <v>8</v>
      </c>
      <c r="D23" s="63">
        <f>'D8'!J$30</f>
        <v>0</v>
      </c>
      <c r="E23" s="64">
        <f>IF(D23="d",1,0)</f>
        <v>0</v>
      </c>
      <c r="F23" s="3"/>
      <c r="G23" s="3"/>
      <c r="H23" s="15"/>
      <c r="I23" s="2"/>
      <c r="J23" s="2"/>
      <c r="K23" s="2"/>
      <c r="L23" s="2"/>
    </row>
    <row r="24" spans="3:12" ht="15">
      <c r="C24" s="14">
        <v>9</v>
      </c>
      <c r="D24" s="63">
        <f>'D9'!J$30</f>
        <v>0</v>
      </c>
      <c r="E24" s="64">
        <f>IF(D24="d",1,0)</f>
        <v>0</v>
      </c>
      <c r="F24" s="3"/>
      <c r="G24" s="3"/>
      <c r="H24" s="15"/>
      <c r="I24" s="2"/>
      <c r="J24" s="2"/>
      <c r="K24" s="2"/>
      <c r="L24" s="2"/>
    </row>
    <row r="25" spans="3:12" ht="15">
      <c r="C25" s="14">
        <v>10</v>
      </c>
      <c r="D25" s="63">
        <f>'D10'!J$30</f>
        <v>0</v>
      </c>
      <c r="E25" s="64">
        <f>IF(D25="b",1,0)</f>
        <v>0</v>
      </c>
      <c r="F25" s="3"/>
      <c r="G25" s="3"/>
      <c r="H25" s="15"/>
      <c r="I25" s="2"/>
      <c r="J25" s="2"/>
      <c r="K25" s="2"/>
      <c r="L25" s="2"/>
    </row>
    <row r="26" spans="3:12" ht="15">
      <c r="C26" s="14">
        <v>11</v>
      </c>
      <c r="D26" s="63">
        <f>'D11'!J$30</f>
        <v>0</v>
      </c>
      <c r="E26" s="64">
        <f>IF(D26="c",1,0)</f>
        <v>0</v>
      </c>
      <c r="F26" s="3"/>
      <c r="G26" s="3"/>
      <c r="H26" s="15"/>
      <c r="I26" s="2"/>
      <c r="J26" s="2"/>
      <c r="K26" s="2"/>
      <c r="L26" s="2"/>
    </row>
    <row r="27" spans="3:12" ht="15">
      <c r="C27" s="14">
        <v>12</v>
      </c>
      <c r="D27" s="63">
        <f>'D12'!J$30</f>
        <v>0</v>
      </c>
      <c r="E27" s="64">
        <f>IF(D27="a",1,0)</f>
        <v>0</v>
      </c>
      <c r="F27" s="3"/>
      <c r="G27" s="3"/>
      <c r="H27" s="15"/>
      <c r="I27" s="2"/>
      <c r="J27" s="2"/>
      <c r="K27" s="2"/>
      <c r="L27" s="2"/>
    </row>
    <row r="28" spans="3:12" ht="15">
      <c r="C28" s="14">
        <v>13</v>
      </c>
      <c r="D28" s="63">
        <f>'D13'!J$30</f>
        <v>0</v>
      </c>
      <c r="E28" s="64">
        <f>IF(D28="a",1,0)</f>
        <v>0</v>
      </c>
      <c r="F28" s="3"/>
      <c r="G28" s="3"/>
      <c r="H28" s="15"/>
      <c r="I28" s="2"/>
      <c r="J28" s="2"/>
      <c r="K28" s="2"/>
      <c r="L28" s="2"/>
    </row>
    <row r="29" spans="3:12" ht="15">
      <c r="C29" s="14">
        <v>14</v>
      </c>
      <c r="D29" s="63">
        <f>'D14'!J$30</f>
        <v>0</v>
      </c>
      <c r="E29" s="64">
        <f>IF(D29="d",1,0)</f>
        <v>0</v>
      </c>
      <c r="F29" s="3"/>
      <c r="G29" s="3"/>
      <c r="H29" s="15"/>
      <c r="I29" s="2"/>
      <c r="J29" s="2"/>
      <c r="K29" s="2"/>
      <c r="L29" s="2"/>
    </row>
    <row r="30" spans="3:12" ht="15">
      <c r="C30" s="14">
        <v>15</v>
      </c>
      <c r="D30" s="63">
        <f>'D15'!J$30</f>
        <v>0</v>
      </c>
      <c r="E30" s="64">
        <f>IF(D30="b",1,0)</f>
        <v>0</v>
      </c>
      <c r="F30" s="3"/>
      <c r="G30" s="3"/>
      <c r="H30" s="15"/>
      <c r="I30" s="2"/>
      <c r="J30" s="2"/>
      <c r="K30" s="2"/>
      <c r="L30" s="2"/>
    </row>
    <row r="31" spans="3:12" ht="15">
      <c r="C31" s="14">
        <v>16</v>
      </c>
      <c r="D31" s="63">
        <f>'D16'!J$30</f>
        <v>0</v>
      </c>
      <c r="E31" s="64">
        <f>IF(D31="c",1,0)</f>
        <v>0</v>
      </c>
      <c r="F31" s="2"/>
      <c r="G31" s="3"/>
      <c r="H31" s="13"/>
      <c r="I31" s="2"/>
      <c r="J31" s="2"/>
      <c r="K31" s="2"/>
      <c r="L31" s="2"/>
    </row>
    <row r="32" spans="3:12" ht="15">
      <c r="C32" s="14">
        <v>17</v>
      </c>
      <c r="D32" s="63">
        <f>'D17'!J$30</f>
        <v>0</v>
      </c>
      <c r="E32" s="64">
        <f>IF(D32="a",1,0)</f>
        <v>0</v>
      </c>
      <c r="F32" s="2"/>
      <c r="G32" s="2"/>
      <c r="H32" s="2"/>
      <c r="I32" s="2"/>
      <c r="J32" s="2"/>
      <c r="K32" s="2"/>
      <c r="L32" s="2"/>
    </row>
    <row r="33" spans="3:12" ht="15">
      <c r="C33" s="14">
        <v>18</v>
      </c>
      <c r="D33" s="63">
        <f>'D18'!J$30</f>
        <v>0</v>
      </c>
      <c r="E33" s="64">
        <f>IF(D33="a",1,0)</f>
        <v>0</v>
      </c>
      <c r="F33" s="2"/>
      <c r="G33" s="2"/>
      <c r="H33" s="2"/>
      <c r="I33" s="2"/>
      <c r="J33" s="2"/>
      <c r="K33" s="2"/>
      <c r="L33" s="2"/>
    </row>
    <row r="34" spans="3:12" ht="15">
      <c r="C34" s="14">
        <v>19</v>
      </c>
      <c r="D34" s="63">
        <f>'D19'!J$30</f>
        <v>0</v>
      </c>
      <c r="E34" s="64">
        <f>IF(D34="d",1,0)</f>
        <v>0</v>
      </c>
      <c r="F34" s="4"/>
      <c r="J34" s="2"/>
      <c r="K34" s="2"/>
      <c r="L34" s="2"/>
    </row>
    <row r="35" spans="3:13" ht="15">
      <c r="C35" s="1"/>
      <c r="D35" s="1"/>
      <c r="E35" s="66">
        <f>SUM(E16:E34)</f>
        <v>0</v>
      </c>
      <c r="K35" s="2"/>
      <c r="L35" s="2"/>
      <c r="M35" s="2"/>
    </row>
    <row r="36" spans="3:13" ht="15">
      <c r="C36" s="1"/>
      <c r="D36" s="1"/>
      <c r="E36" s="2"/>
      <c r="K36" s="2"/>
      <c r="L36" s="2"/>
      <c r="M36" s="2"/>
    </row>
    <row r="37" spans="3:13" ht="15">
      <c r="C37" s="1"/>
      <c r="D37" s="1"/>
      <c r="E37" s="2"/>
      <c r="K37" s="2"/>
      <c r="L37" s="2"/>
      <c r="M37" s="2"/>
    </row>
    <row r="38" spans="3:13" ht="15">
      <c r="C38" s="1"/>
      <c r="D38" s="1"/>
      <c r="E38" s="2"/>
      <c r="K38" s="2"/>
      <c r="L38" s="2"/>
      <c r="M38" s="2"/>
    </row>
    <row r="39" spans="3:13" ht="15">
      <c r="C39" s="1"/>
      <c r="D39" s="1"/>
      <c r="E39" s="2"/>
      <c r="F39" s="3"/>
      <c r="G39" s="2"/>
      <c r="H39" s="2"/>
      <c r="I39" s="2"/>
      <c r="J39" s="2"/>
      <c r="K39" s="2"/>
      <c r="L39" s="2"/>
      <c r="M39" s="2"/>
    </row>
    <row r="40" spans="3:13" ht="15">
      <c r="C40" s="1"/>
      <c r="D40" s="1"/>
      <c r="E40" s="2"/>
      <c r="G40" s="2" t="s">
        <v>5</v>
      </c>
      <c r="H40" s="2"/>
      <c r="I40" s="2"/>
      <c r="J40" s="2"/>
      <c r="K40" s="2"/>
      <c r="L40" s="2"/>
      <c r="M40" s="2"/>
    </row>
    <row r="41" spans="3:13" ht="15">
      <c r="C41" s="1"/>
      <c r="D41" s="1"/>
      <c r="E41" s="2"/>
      <c r="F41" s="61"/>
      <c r="G41" s="61"/>
      <c r="H41" s="61"/>
      <c r="I41" s="61"/>
      <c r="J41" s="61"/>
      <c r="K41" s="2"/>
      <c r="L41" s="2"/>
      <c r="M41" s="2"/>
    </row>
    <row r="42" spans="3:13" ht="15">
      <c r="C42" s="1"/>
      <c r="D42" s="1"/>
      <c r="E42" s="2"/>
      <c r="F42" s="61"/>
      <c r="G42" s="61"/>
      <c r="H42" s="61"/>
      <c r="I42" s="61"/>
      <c r="J42" s="61"/>
      <c r="K42" s="2"/>
      <c r="L42" s="2"/>
      <c r="M42" s="2"/>
    </row>
    <row r="43" spans="3:13" ht="15">
      <c r="C43" s="1"/>
      <c r="D43" s="1"/>
      <c r="E43" s="2"/>
      <c r="F43" s="61"/>
      <c r="G43" s="61"/>
      <c r="H43" s="61"/>
      <c r="I43" s="61"/>
      <c r="J43" s="61"/>
      <c r="K43" s="2"/>
      <c r="L43" s="2"/>
      <c r="M43" s="2"/>
    </row>
    <row r="44" ht="15">
      <c r="F44" s="3"/>
    </row>
  </sheetData>
  <sheetProtection password="CC70" sheet="1" objects="1" scenarios="1"/>
  <mergeCells count="2">
    <mergeCell ref="F2:I2"/>
    <mergeCell ref="F41:J43"/>
  </mergeCells>
  <conditionalFormatting sqref="E16:E3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4"/>
  <headerFooter alignWithMargins="0">
    <oddHeader>&amp;CVERIFICA UD.1_4
SISTEMI AUTOMAZIONE &amp;R&amp;D</oddHeader>
  </headerFooter>
  <colBreaks count="1" manualBreakCount="1">
    <brk id="13" max="56" man="1"/>
  </colBreaks>
  <drawing r:id="rId3"/>
  <legacyDrawing r:id="rId2"/>
  <oleObjects>
    <oleObject progId="MSDraw" shapeId="2302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3" width="9.140625" style="35" customWidth="1"/>
    <col min="4" max="4" width="2.00390625" style="35" bestFit="1" customWidth="1"/>
    <col min="5" max="16384" width="9.140625" style="35" customWidth="1"/>
  </cols>
  <sheetData>
    <row r="1" ht="22.5">
      <c r="B1" s="34" t="s">
        <v>11</v>
      </c>
    </row>
    <row r="2" ht="12.75" customHeight="1"/>
    <row r="3" spans="4:5" ht="12.75" customHeight="1">
      <c r="D3" s="36"/>
      <c r="E3" s="37"/>
    </row>
    <row r="4" spans="4:5" ht="12.75" customHeight="1">
      <c r="D4" s="36"/>
      <c r="E4" s="37"/>
    </row>
    <row r="5" spans="4:5" ht="12.75" customHeight="1">
      <c r="D5" s="36"/>
      <c r="E5" s="37"/>
    </row>
    <row r="6" spans="4:5" ht="12.75" customHeight="1">
      <c r="D6" s="36"/>
      <c r="E6" s="37"/>
    </row>
    <row r="7" spans="4:5" ht="12.75" customHeight="1">
      <c r="D7" s="36"/>
      <c r="E7" s="37"/>
    </row>
    <row r="8" spans="4:5" ht="12.75" customHeight="1">
      <c r="D8" s="36"/>
      <c r="E8" s="37"/>
    </row>
    <row r="9" spans="4:5" ht="12.75" customHeight="1">
      <c r="D9" s="36"/>
      <c r="E9" s="37"/>
    </row>
    <row r="10" spans="4:5" ht="12.75" customHeight="1">
      <c r="D10" s="36"/>
      <c r="E10" s="37"/>
    </row>
    <row r="11" ht="12.75" customHeight="1"/>
    <row r="12" ht="12.75" customHeight="1"/>
    <row r="13" ht="12.75" customHeight="1"/>
    <row r="14" spans="3:4" ht="12.75" customHeight="1">
      <c r="C14" s="38"/>
      <c r="D14" s="38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1:11" ht="12.75" customHeight="1">
      <c r="A30" s="35" t="s">
        <v>61</v>
      </c>
      <c r="J30" s="32"/>
      <c r="K30" s="39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211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24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spans="3:15" ht="12.75" customHeight="1">
      <c r="C7" s="45"/>
      <c r="O7" s="39"/>
    </row>
    <row r="8" ht="12.75" customHeight="1">
      <c r="O8" s="39"/>
    </row>
    <row r="9" spans="3:15" ht="12.75" customHeight="1">
      <c r="C9" s="45"/>
      <c r="O9" s="39"/>
    </row>
    <row r="10" ht="12.75" customHeight="1">
      <c r="C10" s="45"/>
    </row>
    <row r="11" ht="12.75" customHeight="1">
      <c r="C11" s="45"/>
    </row>
    <row r="12" ht="12.75" customHeight="1"/>
    <row r="13" ht="12.75" customHeight="1">
      <c r="C13" s="45"/>
    </row>
    <row r="14" ht="12.75" customHeight="1"/>
    <row r="15" ht="12.75" customHeight="1">
      <c r="C15" s="4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0.75" customHeight="1" thickBot="1"/>
    <row r="30" spans="2:11" ht="17.2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226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23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spans="4:15" ht="12.75" customHeight="1">
      <c r="D7" s="45"/>
      <c r="O7" s="39"/>
    </row>
    <row r="8" spans="4:15" ht="12.75" customHeight="1">
      <c r="D8" s="45"/>
      <c r="O8" s="39"/>
    </row>
    <row r="9" spans="4:15" ht="12.75" customHeight="1">
      <c r="D9" s="45"/>
      <c r="O9" s="39"/>
    </row>
    <row r="10" ht="12.75" customHeight="1">
      <c r="D10" s="45"/>
    </row>
    <row r="11" ht="12.75" customHeight="1">
      <c r="D11" s="45"/>
    </row>
    <row r="12" ht="12.75" customHeight="1">
      <c r="D12" s="37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6.75" customHeight="1" thickBot="1"/>
    <row r="30" spans="2:11" ht="15.75" customHeight="1" thickBot="1">
      <c r="B30" s="35" t="s">
        <v>65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232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22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spans="3:15" ht="12.75" customHeight="1">
      <c r="C8" s="45"/>
      <c r="O8" s="39"/>
    </row>
    <row r="9" spans="3:15" ht="12.75" customHeight="1">
      <c r="C9" s="45"/>
      <c r="O9" s="39"/>
    </row>
    <row r="10" ht="12.75" customHeight="1">
      <c r="C10" s="45"/>
    </row>
    <row r="11" ht="12.75" customHeight="1">
      <c r="C11" s="45"/>
    </row>
    <row r="12" ht="12.75" customHeight="1">
      <c r="C12" s="45"/>
    </row>
    <row r="13" ht="12.75" customHeight="1">
      <c r="C13" s="45"/>
    </row>
    <row r="14" ht="12.75" customHeight="1">
      <c r="C14" s="45"/>
    </row>
    <row r="15" spans="2:5" ht="12.75" customHeight="1">
      <c r="B15" s="49"/>
      <c r="C15" s="49"/>
      <c r="D15" s="49"/>
      <c r="E15" s="4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3.75" customHeight="1" thickBot="1"/>
    <row r="30" spans="2:11" ht="15.7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2424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21</v>
      </c>
    </row>
    <row r="2" ht="12.75" customHeight="1">
      <c r="O2" s="39"/>
    </row>
    <row r="3" spans="4:15" ht="12.75" customHeight="1">
      <c r="D3" s="46" t="s">
        <v>47</v>
      </c>
      <c r="F3" s="46">
        <v>1</v>
      </c>
      <c r="G3" s="37"/>
      <c r="O3" s="39"/>
    </row>
    <row r="4" spans="4:15" ht="12.75" customHeight="1">
      <c r="D4" s="46"/>
      <c r="F4" s="46"/>
      <c r="G4" s="37"/>
      <c r="O4" s="39"/>
    </row>
    <row r="5" spans="4:15" ht="12.75" customHeight="1">
      <c r="D5" s="46" t="s">
        <v>48</v>
      </c>
      <c r="F5" s="46">
        <v>2</v>
      </c>
      <c r="G5" s="37"/>
      <c r="O5" s="39"/>
    </row>
    <row r="6" spans="4:15" ht="12.75" customHeight="1">
      <c r="D6" s="46"/>
      <c r="F6" s="46"/>
      <c r="G6" s="37"/>
      <c r="O6" s="39"/>
    </row>
    <row r="7" spans="4:15" ht="12.75" customHeight="1">
      <c r="D7" s="46" t="s">
        <v>44</v>
      </c>
      <c r="F7" s="46">
        <v>3</v>
      </c>
      <c r="G7" s="37"/>
      <c r="O7" s="39"/>
    </row>
    <row r="8" spans="4:15" ht="12.75" customHeight="1">
      <c r="D8" s="46"/>
      <c r="F8" s="46"/>
      <c r="O8" s="39"/>
    </row>
    <row r="9" spans="4:15" ht="12.75" customHeight="1">
      <c r="D9" s="46" t="s">
        <v>45</v>
      </c>
      <c r="F9" s="46">
        <v>4</v>
      </c>
      <c r="O9" s="39"/>
    </row>
    <row r="10" spans="4:6" ht="12.75" customHeight="1">
      <c r="D10" s="47"/>
      <c r="F10" s="46"/>
    </row>
    <row r="11" spans="4:6" ht="12.75" customHeight="1">
      <c r="D11" s="47" t="s">
        <v>50</v>
      </c>
      <c r="F11" s="46">
        <v>5</v>
      </c>
    </row>
    <row r="12" spans="4:6" ht="12.75" customHeight="1">
      <c r="D12" s="48"/>
      <c r="F12" s="46"/>
    </row>
    <row r="13" spans="4:6" ht="12.75" customHeight="1">
      <c r="D13" s="48" t="s">
        <v>51</v>
      </c>
      <c r="F13" s="46">
        <v>6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6" customHeight="1" thickBot="1"/>
    <row r="30" spans="2:11" ht="18.75" customHeight="1" thickBot="1">
      <c r="B30" s="35" t="s">
        <v>64</v>
      </c>
      <c r="C30" s="38"/>
      <c r="D30" s="38"/>
      <c r="J30" s="33"/>
      <c r="K30" s="39"/>
    </row>
  </sheetData>
  <sheetProtection/>
  <printOptions/>
  <pageMargins left="0.75" right="0.75" top="1" bottom="1" header="0.5" footer="0.5"/>
  <pageSetup horizontalDpi="300" verticalDpi="300" orientation="portrait" paperSize="9" r:id="rId16"/>
  <drawing r:id="rId15"/>
  <legacyDrawing r:id="rId14"/>
  <oleObjects>
    <oleObject progId="Equation.3" shapeId="366019" r:id="rId1"/>
    <oleObject progId="Equation.3" shapeId="366020" r:id="rId2"/>
    <oleObject progId="Equation.3" shapeId="366021" r:id="rId3"/>
    <oleObject progId="Equation.3" shapeId="366022" r:id="rId4"/>
    <oleObject progId="Equation.3" shapeId="366023" r:id="rId5"/>
    <oleObject progId="Equation.3" shapeId="376083" r:id="rId6"/>
    <oleObject progId="Equation.3" shapeId="376084" r:id="rId7"/>
    <oleObject progId="Equation.3" shapeId="376086" r:id="rId8"/>
    <oleObject progId="Equation.3" shapeId="376087" r:id="rId9"/>
    <oleObject progId="Equation.3" shapeId="376089" r:id="rId10"/>
    <oleObject progId="Equation.3" shapeId="380637" r:id="rId11"/>
    <oleObject progId="Equation.3" shapeId="382197" r:id="rId12"/>
    <oleObject progId="MSDraw" shapeId="225066" r:id="rId1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ht="22.5">
      <c r="B1" s="34" t="s">
        <v>46</v>
      </c>
    </row>
    <row r="2" ht="12.75" customHeight="1">
      <c r="O2" s="39"/>
    </row>
    <row r="3" ht="12.75" customHeight="1">
      <c r="O3" s="39"/>
    </row>
    <row r="4" ht="12.75" customHeight="1">
      <c r="O4" s="39"/>
    </row>
    <row r="5" ht="12.75" customHeight="1">
      <c r="O5" s="39"/>
    </row>
    <row r="6" ht="12.75" customHeight="1">
      <c r="O6" s="39"/>
    </row>
    <row r="7" ht="12.75" customHeight="1">
      <c r="O7" s="39"/>
    </row>
    <row r="8" ht="12.75" customHeight="1">
      <c r="O8" s="39"/>
    </row>
    <row r="9" ht="12.75" customHeight="1">
      <c r="O9" s="39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6" customHeight="1" thickBot="1"/>
    <row r="30" spans="2:11" ht="16.5" customHeight="1" thickBot="1">
      <c r="B30" s="35" t="s">
        <v>61</v>
      </c>
      <c r="C30" s="38"/>
      <c r="D30" s="38"/>
      <c r="J30" s="33"/>
      <c r="K30" s="39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2540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pans="2:3" ht="22.5">
      <c r="B1" s="34" t="s">
        <v>20</v>
      </c>
      <c r="C1" s="43"/>
    </row>
    <row r="2" ht="12.75" customHeight="1">
      <c r="O2" s="39"/>
    </row>
    <row r="3" spans="4:15" ht="12.75" customHeight="1">
      <c r="D3" s="42"/>
      <c r="O3" s="39"/>
    </row>
    <row r="4" ht="12.75" customHeight="1">
      <c r="O4" s="39"/>
    </row>
    <row r="5" spans="4:15" ht="12.75" customHeight="1">
      <c r="D5" s="43"/>
      <c r="O5" s="39"/>
    </row>
    <row r="6" spans="4:15" ht="12.75" customHeight="1">
      <c r="D6" s="42"/>
      <c r="O6" s="39"/>
    </row>
    <row r="7" spans="4:15" ht="12.75" customHeight="1">
      <c r="D7" s="43"/>
      <c r="O7" s="39"/>
    </row>
    <row r="8" spans="4:15" ht="12.75" customHeight="1">
      <c r="D8" s="42"/>
      <c r="O8" s="39"/>
    </row>
    <row r="9" spans="4:15" ht="12.75" customHeight="1">
      <c r="D9" s="42"/>
      <c r="O9" s="39"/>
    </row>
    <row r="10" ht="12.75" customHeight="1">
      <c r="D10" s="42"/>
    </row>
    <row r="11" ht="12.75" customHeight="1">
      <c r="D11" s="42"/>
    </row>
    <row r="12" ht="12.75" customHeight="1">
      <c r="D12" s="45"/>
    </row>
    <row r="13" ht="12.75" customHeight="1">
      <c r="D13" s="45"/>
    </row>
    <row r="14" ht="12.75" customHeight="1">
      <c r="D14" s="4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5.25" customHeight="1" thickBot="1"/>
    <row r="30" spans="2:11" ht="17.25" customHeight="1" thickBot="1">
      <c r="B30" s="35" t="s">
        <v>61</v>
      </c>
      <c r="C30" s="38"/>
      <c r="D30" s="38"/>
      <c r="J30" s="33"/>
      <c r="K30" s="39"/>
    </row>
  </sheetData>
  <sheetProtection password="CC70" sheet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25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2008-01-31T17:31:27Z</cp:lastPrinted>
  <dcterms:created xsi:type="dcterms:W3CDTF">2002-10-23T19:11:31Z</dcterms:created>
  <dcterms:modified xsi:type="dcterms:W3CDTF">2020-04-17T09:28:59Z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